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macvn/Downloads/HOI THI BCV TTV 2026/"/>
    </mc:Choice>
  </mc:AlternateContent>
  <xr:revisionPtr revIDLastSave="0" documentId="13_ncr:1_{D066FCB8-F952-BC4B-B76D-C605C798D07D}" xr6:coauthVersionLast="47" xr6:coauthVersionMax="47" xr10:uidLastSave="{00000000-0000-0000-0000-000000000000}"/>
  <bookViews>
    <workbookView xWindow="0" yWindow="600" windowWidth="26880" windowHeight="13460" tabRatio="500" activeTab="2" xr2:uid="{00000000-000D-0000-FFFF-FFFF00000000}"/>
  </bookViews>
  <sheets>
    <sheet name="NHẬP ĐIỂM" sheetId="1" r:id="rId1"/>
    <sheet name="KẾT QUẢ &amp; XẾP HẠNG" sheetId="2" r:id="rId2"/>
    <sheet name="TỔNG HỢP GIẢ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8" i="1" l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Q25" i="1" l="1"/>
  <c r="R25" i="1" s="1"/>
  <c r="Q13" i="1"/>
  <c r="R13" i="1" s="1"/>
  <c r="Q21" i="1"/>
  <c r="R21" i="1" s="1"/>
  <c r="Q9" i="1"/>
  <c r="R9" i="1" s="1"/>
  <c r="Q17" i="1"/>
  <c r="R17" i="1" s="1"/>
  <c r="Q11" i="1"/>
  <c r="R11" i="1" s="1"/>
  <c r="Q15" i="1"/>
  <c r="R15" i="1" s="1"/>
  <c r="Q19" i="1"/>
  <c r="R19" i="1" s="1"/>
  <c r="Q23" i="1"/>
  <c r="R23" i="1" s="1"/>
  <c r="Q27" i="1"/>
  <c r="R27" i="1" s="1"/>
  <c r="Q8" i="1"/>
  <c r="R8" i="1" s="1"/>
  <c r="Q10" i="1"/>
  <c r="R10" i="1" s="1"/>
  <c r="Q12" i="1"/>
  <c r="R12" i="1" s="1"/>
  <c r="Q14" i="1"/>
  <c r="R14" i="1" s="1"/>
  <c r="Q16" i="1"/>
  <c r="R16" i="1" s="1"/>
  <c r="Q18" i="1"/>
  <c r="R18" i="1" s="1"/>
  <c r="Q20" i="1"/>
  <c r="R20" i="1" s="1"/>
  <c r="Q22" i="1"/>
  <c r="R22" i="1" s="1"/>
  <c r="Q24" i="1"/>
  <c r="R24" i="1" s="1"/>
  <c r="Q26" i="1"/>
  <c r="R26" i="1" s="1"/>
  <c r="Q28" i="1"/>
  <c r="R28" i="1" s="1"/>
  <c r="Q7" i="1"/>
  <c r="E12" i="2" l="1"/>
  <c r="C19" i="2"/>
  <c r="R7" i="1"/>
  <c r="E6" i="2"/>
  <c r="G16" i="2"/>
  <c r="E11" i="2"/>
  <c r="G7" i="2"/>
  <c r="E7" i="3" s="1"/>
  <c r="F19" i="2"/>
  <c r="D16" i="2"/>
  <c r="D4" i="2"/>
  <c r="C11" i="2"/>
  <c r="D11" i="3" s="1"/>
  <c r="E21" i="2"/>
  <c r="G8" i="2"/>
  <c r="H8" i="2" s="1"/>
  <c r="C20" i="2"/>
  <c r="C18" i="2"/>
  <c r="C17" i="2"/>
  <c r="D25" i="2"/>
  <c r="B22" i="2"/>
  <c r="D7" i="2"/>
  <c r="E13" i="2"/>
  <c r="G23" i="2"/>
  <c r="H23" i="2" s="1"/>
  <c r="C12" i="2"/>
  <c r="D12" i="3" s="1"/>
  <c r="E4" i="2"/>
  <c r="G22" i="2"/>
  <c r="H22" i="2" s="1"/>
  <c r="G21" i="2"/>
  <c r="H21" i="2" s="1"/>
  <c r="B6" i="2"/>
  <c r="C6" i="3" s="1"/>
  <c r="D15" i="2"/>
  <c r="F6" i="2"/>
  <c r="G15" i="2"/>
  <c r="C4" i="2"/>
  <c r="D4" i="3" s="1"/>
  <c r="E14" i="2"/>
  <c r="G6" i="2"/>
  <c r="H6" i="2" s="1"/>
  <c r="G5" i="2"/>
  <c r="H5" i="2" s="1"/>
  <c r="E10" i="2"/>
  <c r="F10" i="2"/>
  <c r="F11" i="2"/>
  <c r="E5" i="2"/>
  <c r="C10" i="2"/>
  <c r="D10" i="3" s="1"/>
  <c r="G14" i="2"/>
  <c r="H14" i="2" s="1"/>
  <c r="E20" i="2"/>
  <c r="C9" i="2"/>
  <c r="D9" i="3" s="1"/>
  <c r="G13" i="2"/>
  <c r="H13" i="2" s="1"/>
  <c r="E19" i="2"/>
  <c r="C25" i="2"/>
  <c r="D17" i="2"/>
  <c r="B23" i="2"/>
  <c r="B7" i="2"/>
  <c r="C7" i="3" s="1"/>
  <c r="D8" i="2"/>
  <c r="B14" i="2"/>
  <c r="C14" i="3" s="1"/>
  <c r="F18" i="2"/>
  <c r="D24" i="2"/>
  <c r="C8" i="2"/>
  <c r="D8" i="3" s="1"/>
  <c r="F9" i="2"/>
  <c r="G24" i="2"/>
  <c r="H24" i="2" s="1"/>
  <c r="B10" i="2"/>
  <c r="C10" i="3" s="1"/>
  <c r="F14" i="2"/>
  <c r="D20" i="2"/>
  <c r="F7" i="2"/>
  <c r="D13" i="2"/>
  <c r="B19" i="2"/>
  <c r="F5" i="2"/>
  <c r="D11" i="2"/>
  <c r="B17" i="2"/>
  <c r="F21" i="2"/>
  <c r="F4" i="2"/>
  <c r="D10" i="2"/>
  <c r="B16" i="2"/>
  <c r="C16" i="3" s="1"/>
  <c r="F20" i="2"/>
  <c r="E18" i="2"/>
  <c r="C24" i="2"/>
  <c r="C16" i="2"/>
  <c r="D16" i="3" s="1"/>
  <c r="E9" i="2"/>
  <c r="C15" i="2"/>
  <c r="D15" i="3" s="1"/>
  <c r="G19" i="2"/>
  <c r="H19" i="2" s="1"/>
  <c r="E25" i="2"/>
  <c r="D9" i="2"/>
  <c r="B5" i="2"/>
  <c r="C5" i="3" s="1"/>
  <c r="C14" i="2"/>
  <c r="D14" i="3" s="1"/>
  <c r="D12" i="2"/>
  <c r="B18" i="2"/>
  <c r="F22" i="2"/>
  <c r="D5" i="2"/>
  <c r="B11" i="2"/>
  <c r="C11" i="3" s="1"/>
  <c r="F15" i="2"/>
  <c r="D21" i="2"/>
  <c r="B9" i="2"/>
  <c r="C9" i="3" s="1"/>
  <c r="F13" i="2"/>
  <c r="D19" i="2"/>
  <c r="B25" i="2"/>
  <c r="B8" i="2"/>
  <c r="C8" i="3" s="1"/>
  <c r="F12" i="2"/>
  <c r="D18" i="2"/>
  <c r="B24" i="2"/>
  <c r="G12" i="2"/>
  <c r="E12" i="3" s="1"/>
  <c r="G20" i="2"/>
  <c r="H20" i="2" s="1"/>
  <c r="C7" i="2"/>
  <c r="D7" i="3" s="1"/>
  <c r="G11" i="2"/>
  <c r="E11" i="3" s="1"/>
  <c r="E17" i="2"/>
  <c r="C23" i="2"/>
  <c r="G4" i="2"/>
  <c r="E4" i="3" s="1"/>
  <c r="B15" i="2"/>
  <c r="C15" i="3" s="1"/>
  <c r="E8" i="2"/>
  <c r="G18" i="2"/>
  <c r="H18" i="2" s="1"/>
  <c r="B21" i="2"/>
  <c r="C22" i="2"/>
  <c r="C6" i="2"/>
  <c r="D6" i="3" s="1"/>
  <c r="F17" i="2"/>
  <c r="G10" i="2"/>
  <c r="H10" i="2" s="1"/>
  <c r="D23" i="2"/>
  <c r="B13" i="2"/>
  <c r="C13" i="3" s="1"/>
  <c r="E24" i="2"/>
  <c r="E16" i="2"/>
  <c r="B4" i="2"/>
  <c r="C4" i="3" s="1"/>
  <c r="C5" i="2"/>
  <c r="D5" i="3" s="1"/>
  <c r="D6" i="2"/>
  <c r="E7" i="2"/>
  <c r="C13" i="2"/>
  <c r="D13" i="3" s="1"/>
  <c r="B12" i="2"/>
  <c r="C12" i="3" s="1"/>
  <c r="F25" i="2"/>
  <c r="D14" i="2"/>
  <c r="E15" i="2"/>
  <c r="B20" i="2"/>
  <c r="F16" i="2"/>
  <c r="F8" i="2"/>
  <c r="C21" i="2"/>
  <c r="G9" i="2"/>
  <c r="E9" i="3" s="1"/>
  <c r="D22" i="2"/>
  <c r="G17" i="2"/>
  <c r="H17" i="2" s="1"/>
  <c r="E23" i="2"/>
  <c r="F24" i="2"/>
  <c r="G25" i="2"/>
  <c r="H25" i="2" s="1"/>
  <c r="E22" i="2"/>
  <c r="F23" i="2"/>
  <c r="H15" i="2" l="1"/>
  <c r="E15" i="3"/>
  <c r="H16" i="2"/>
  <c r="E16" i="3"/>
  <c r="E8" i="3"/>
  <c r="H7" i="2"/>
  <c r="E5" i="3"/>
  <c r="H12" i="2"/>
  <c r="E13" i="3"/>
  <c r="E14" i="3"/>
  <c r="E6" i="3"/>
  <c r="H4" i="2"/>
  <c r="H11" i="2"/>
  <c r="E10" i="3"/>
  <c r="H9" i="2"/>
</calcChain>
</file>

<file path=xl/sharedStrings.xml><?xml version="1.0" encoding="utf-8"?>
<sst xmlns="http://schemas.openxmlformats.org/spreadsheetml/2006/main" count="72" uniqueCount="39">
  <si>
    <t>ĐẢNG ỦY XÃ VĨNH BÌNH</t>
  </si>
  <si>
    <t>HỘI THI BÁO CÁO VIÊN, TUYÊN TRUYỀN VIÊN GIỎI CẤP XÃ NĂM 2026</t>
  </si>
  <si>
    <t>BẢNG NHẬP ĐIỂM &amp; TÍNH KẾT QUẢ</t>
  </si>
  <si>
    <t>STT</t>
  </si>
  <si>
    <t>HỌ VÀ TÊN</t>
  </si>
  <si>
    <t>ĐƠN VỊ</t>
  </si>
  <si>
    <t>TB THUYẾT TRÌNH</t>
  </si>
  <si>
    <t>TB TRẢ LỜI</t>
  </si>
  <si>
    <t>TỔNG
ĐIỂM</t>
  </si>
  <si>
    <t>XẾP
LOẠI</t>
  </si>
  <si>
    <t>BẢNG KẾT QUẢ VÀ XẾP HẠNG (Tự động từ sheet NHẬP ĐIỂM)</t>
  </si>
  <si>
    <t>HẠNG</t>
  </si>
  <si>
    <t>ĐIỂM ĐỀ CƯƠNG</t>
  </si>
  <si>
    <t>TỔNG ĐIỂM</t>
  </si>
  <si>
    <t>XẾP LOẠI</t>
  </si>
  <si>
    <t>GIẢI THƯỞNG</t>
  </si>
  <si>
    <t>GHI CHÚ</t>
  </si>
  <si>
    <t>🥇 GIẢI NHẤT</t>
  </si>
  <si>
    <t>🥈 GIẢI NHÌ</t>
  </si>
  <si>
    <t>🥉 GIẢI BA</t>
  </si>
  <si>
    <t>🎖 KHUYẾN KHÍCH</t>
  </si>
  <si>
    <t>🎁 PHẦN QUÀ</t>
  </si>
  <si>
    <t>SỐ LƯỢNG</t>
  </si>
  <si>
    <t>🎁 PHẦN QUÀ (còn lại)</t>
  </si>
  <si>
    <t>HỘI THI BÁO CÁO VIÊN, TUYÊN TRUYỀN VIÊN GIỎI XÃ VĨNH BÌNH NĂM 2026</t>
  </si>
  <si>
    <t>ĐIỂM THUYẾT TRÌNH</t>
  </si>
  <si>
    <t>ĐIỂM TRẢ LỜI CÂU HỎI</t>
  </si>
  <si>
    <t>Công thức tính điểm: (Điểm đề cương × 2 + Điểm thuyết trình trung bình cộng × 3 + Điểm trả lời câu hỏi trung bình cộng × 1) / 6   |   Giỏi: ≥ 8.5   |   Khá: 7.0–8.4   |   Đạt: 5.0–6.9</t>
  </si>
  <si>
    <t>ĐIỂM ĐỀ CƯƠNG
(Thang điểm 10 – Hệ số 2)</t>
  </si>
  <si>
    <t>ĐIỂM THUYẾT TRÌNH CỦA TỪNG GIÁM KHẢO (Thang điểm 10 – Hệ số 3)</t>
  </si>
  <si>
    <t>ĐIỂM TRẢ LỜI CÂU HỎI CỦA TỪNG GIÁM KHẢO (Thang điểm 10 – Hệ số 1)</t>
  </si>
  <si>
    <t>Thí sinh không đạt giải</t>
  </si>
  <si>
    <t>TỔNG HỢP GIẢI THƯỞNG – HỘI THI BÁO CÁO VIÊN, TUYÊN TRUYỀN VIÊN GIỎI XÃ VĨNH BÌNH 2026</t>
  </si>
  <si>
    <t>BẢNG TỔNG HỢP GIẢI THƯỞNG (Tự động từ sheet NHẬP ĐIỂM)</t>
  </si>
  <si>
    <t>GK1</t>
  </si>
  <si>
    <t>GK2</t>
  </si>
  <si>
    <t>GK3</t>
  </si>
  <si>
    <t>GK4</t>
  </si>
  <si>
    <t>GK5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</si>
</sst>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C000"/>
      <name val="Arial"/>
      <family val="2"/>
    </font>
    <font>
      <i/>
      <sz val="10"/>
      <color rgb="FF1F4E79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b/>
      <sz val="11"/>
      <color rgb="FF1F4E79"/>
      <name val="Arial"/>
      <family val="2"/>
    </font>
    <font>
      <b/>
      <sz val="11"/>
      <color rgb="FF375623"/>
      <name val="Arial"/>
      <family val="2"/>
    </font>
    <font>
      <b/>
      <sz val="12"/>
      <color rgb="FFC00000"/>
      <name val="Arial"/>
      <family val="2"/>
    </font>
    <font>
      <b/>
      <sz val="11"/>
      <name val="Arial"/>
      <family val="2"/>
    </font>
    <font>
      <i/>
      <sz val="11"/>
      <color rgb="FF1F4E79"/>
      <name val="Arial"/>
      <family val="2"/>
    </font>
    <font>
      <b/>
      <sz val="13"/>
      <color rgb="FFB8860B"/>
      <name val="Arial"/>
      <family val="2"/>
    </font>
    <font>
      <b/>
      <sz val="13"/>
      <color rgb="FFC00000"/>
      <name val="Arial"/>
      <family val="2"/>
    </font>
    <font>
      <b/>
      <sz val="10"/>
      <color rgb="FF7F6000"/>
      <name val="Arial"/>
      <family val="2"/>
    </font>
    <font>
      <b/>
      <sz val="13"/>
      <color rgb="FF808080"/>
      <name val="Arial"/>
      <family val="2"/>
    </font>
    <font>
      <b/>
      <sz val="10"/>
      <color rgb="FF404040"/>
      <name val="Arial"/>
      <family val="2"/>
    </font>
    <font>
      <b/>
      <sz val="13"/>
      <color rgb="FFCD6600"/>
      <name val="Arial"/>
      <family val="2"/>
    </font>
    <font>
      <b/>
      <sz val="13"/>
      <color rgb="FF000000"/>
      <name val="Arial"/>
      <family val="2"/>
    </font>
    <font>
      <sz val="11"/>
      <name val="Arial"/>
      <family val="2"/>
    </font>
    <font>
      <b/>
      <sz val="10"/>
      <color rgb="FF833C00"/>
      <name val="Arial"/>
      <family val="2"/>
    </font>
    <font>
      <b/>
      <sz val="10"/>
      <color rgb="FF375623"/>
      <name val="Arial"/>
      <family val="2"/>
    </font>
    <font>
      <b/>
      <sz val="10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7F6000"/>
      <name val="Arial"/>
      <family val="2"/>
    </font>
    <font>
      <b/>
      <sz val="12"/>
      <color rgb="FF7F6000"/>
      <name val="Arial"/>
      <family val="2"/>
    </font>
    <font>
      <b/>
      <sz val="11"/>
      <color rgb="FF404040"/>
      <name val="Arial"/>
      <family val="2"/>
    </font>
    <font>
      <b/>
      <sz val="12"/>
      <color rgb="FF404040"/>
      <name val="Arial"/>
      <family val="2"/>
    </font>
    <font>
      <b/>
      <sz val="11"/>
      <color rgb="FF833C00"/>
      <name val="Arial"/>
      <family val="2"/>
    </font>
    <font>
      <b/>
      <sz val="12"/>
      <color rgb="FF833C00"/>
      <name val="Arial"/>
      <family val="2"/>
    </font>
    <font>
      <b/>
      <sz val="12"/>
      <color rgb="FF375623"/>
      <name val="Arial"/>
      <family val="2"/>
    </font>
    <font>
      <i/>
      <sz val="10"/>
      <color rgb="FF808080"/>
      <name val="Arial"/>
      <family val="2"/>
    </font>
    <font>
      <b/>
      <sz val="13"/>
      <color rgb="FFFFFF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C00000"/>
        <bgColor rgb="FF800000"/>
      </patternFill>
    </fill>
    <fill>
      <patternFill patternType="solid">
        <fgColor rgb="FFBDD7EE"/>
        <bgColor rgb="FF99CCFF"/>
      </patternFill>
    </fill>
    <fill>
      <patternFill patternType="solid">
        <fgColor rgb="FF2E75B6"/>
        <bgColor rgb="FF0066CC"/>
      </patternFill>
    </fill>
    <fill>
      <patternFill patternType="solid">
        <fgColor rgb="FF375623"/>
        <bgColor rgb="FF404040"/>
      </patternFill>
    </fill>
    <fill>
      <patternFill patternType="solid">
        <fgColor rgb="FF404040"/>
        <bgColor rgb="FF375623"/>
      </patternFill>
    </fill>
    <fill>
      <patternFill patternType="solid">
        <fgColor rgb="FFFFFFFF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EAF3DE"/>
      </patternFill>
    </fill>
    <fill>
      <patternFill patternType="solid">
        <fgColor rgb="FFFFF2CC"/>
        <bgColor rgb="FFFCE4D6"/>
      </patternFill>
    </fill>
    <fill>
      <patternFill patternType="solid">
        <fgColor rgb="FFF2F2F2"/>
        <bgColor rgb="FFEAF3DE"/>
      </patternFill>
    </fill>
    <fill>
      <patternFill patternType="solid">
        <fgColor rgb="FFFFC000"/>
        <bgColor rgb="FFFFFF00"/>
      </patternFill>
    </fill>
    <fill>
      <patternFill patternType="solid">
        <fgColor rgb="FFEAF3DE"/>
        <bgColor rgb="FFE2EFDA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B47"/>
        <bgColor indexed="64"/>
      </patternFill>
    </fill>
    <fill>
      <patternFill patternType="solid">
        <fgColor rgb="FF00B050"/>
        <bgColor rgb="FF0066CC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rgb="FFEAF3DE"/>
      </patternFill>
    </fill>
    <fill>
      <patternFill patternType="solid">
        <fgColor rgb="FF99FF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0" fillId="10" borderId="1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15" fillId="11" borderId="1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 vertical="center"/>
    </xf>
    <xf numFmtId="2" fontId="15" fillId="12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2" fontId="15" fillId="8" borderId="1" xfId="0" applyNumberFormat="1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left" vertical="center"/>
    </xf>
    <xf numFmtId="2" fontId="11" fillId="12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2" fontId="11" fillId="9" borderId="1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2" fontId="11" fillId="14" borderId="1" xfId="0" applyNumberFormat="1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8" fillId="9" borderId="1" xfId="0" applyNumberFormat="1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37" fillId="21" borderId="0" xfId="0" applyFont="1" applyFill="1" applyAlignment="1">
      <alignment horizontal="center" vertical="center"/>
    </xf>
    <xf numFmtId="2" fontId="7" fillId="22" borderId="1" xfId="0" applyNumberFormat="1" applyFont="1" applyFill="1" applyBorder="1" applyAlignment="1">
      <alignment horizontal="center" vertical="center"/>
    </xf>
    <xf numFmtId="2" fontId="37" fillId="23" borderId="0" xfId="0" applyNumberFormat="1" applyFont="1" applyFill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34" fillId="15" borderId="0" xfId="0" applyFont="1" applyFill="1" applyAlignment="1">
      <alignment horizontal="center" vertical="center"/>
    </xf>
    <xf numFmtId="0" fontId="35" fillId="16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2" fillId="14" borderId="4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FF2CC"/>
      <rgbColor rgb="FFEAF3DE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000"/>
      <rgbColor rgb="FFB8860B"/>
      <rgbColor rgb="FFCD6600"/>
      <rgbColor rgb="FF666699"/>
      <rgbColor rgb="FF969696"/>
      <rgbColor rgb="FF003366"/>
      <rgbColor rgb="FF339966"/>
      <rgbColor rgb="FF003300"/>
      <rgbColor rgb="FF375623"/>
      <rgbColor rgb="FF833C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009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8" sqref="N8"/>
    </sheetView>
  </sheetViews>
  <sheetFormatPr baseColWidth="10" defaultColWidth="8.6640625" defaultRowHeight="15" x14ac:dyDescent="0.2"/>
  <cols>
    <col min="1" max="1" width="5" customWidth="1"/>
    <col min="2" max="2" width="27.83203125" bestFit="1" customWidth="1"/>
    <col min="3" max="3" width="25" bestFit="1" customWidth="1"/>
    <col min="4" max="4" width="12" customWidth="1"/>
    <col min="5" max="14" width="8" customWidth="1"/>
    <col min="15" max="16" width="11" customWidth="1"/>
    <col min="17" max="17" width="10" customWidth="1"/>
    <col min="18" max="18" width="11" customWidth="1"/>
  </cols>
  <sheetData>
    <row r="1" spans="1:22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49"/>
      <c r="T1" s="49"/>
      <c r="U1" s="49"/>
      <c r="V1" s="49"/>
    </row>
    <row r="2" spans="1:22" ht="25.5" customHeight="1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0"/>
      <c r="T2" s="50"/>
      <c r="U2" s="50"/>
      <c r="V2" s="50"/>
    </row>
    <row r="3" spans="1:22" ht="19.5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1"/>
      <c r="T3" s="51"/>
      <c r="U3" s="51"/>
      <c r="V3" s="51"/>
    </row>
    <row r="4" spans="1:22" ht="15.75" customHeight="1" x14ac:dyDescent="0.2">
      <c r="A4" s="69" t="s">
        <v>27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52"/>
      <c r="T4" s="52"/>
      <c r="U4" s="52"/>
      <c r="V4" s="52"/>
    </row>
    <row r="5" spans="1:22" ht="49.75" customHeight="1" x14ac:dyDescent="0.2">
      <c r="A5" s="63" t="s">
        <v>3</v>
      </c>
      <c r="B5" s="63" t="s">
        <v>4</v>
      </c>
      <c r="C5" s="63" t="s">
        <v>5</v>
      </c>
      <c r="D5" s="64" t="s">
        <v>28</v>
      </c>
      <c r="E5" s="65" t="s">
        <v>29</v>
      </c>
      <c r="F5" s="65"/>
      <c r="G5" s="65"/>
      <c r="H5" s="65"/>
      <c r="I5" s="65"/>
      <c r="J5" s="66" t="s">
        <v>30</v>
      </c>
      <c r="K5" s="66"/>
      <c r="L5" s="66"/>
      <c r="M5" s="66"/>
      <c r="N5" s="66"/>
      <c r="O5" s="67" t="s">
        <v>25</v>
      </c>
      <c r="P5" s="66" t="s">
        <v>26</v>
      </c>
      <c r="Q5" s="64" t="s">
        <v>8</v>
      </c>
      <c r="R5" s="68" t="s">
        <v>9</v>
      </c>
    </row>
    <row r="6" spans="1:22" ht="84" customHeight="1" x14ac:dyDescent="0.2">
      <c r="A6" s="63"/>
      <c r="B6" s="63"/>
      <c r="C6" s="63"/>
      <c r="D6" s="63"/>
      <c r="E6" s="55" t="s">
        <v>34</v>
      </c>
      <c r="F6" s="55" t="s">
        <v>35</v>
      </c>
      <c r="G6" s="55" t="s">
        <v>36</v>
      </c>
      <c r="H6" s="55" t="s">
        <v>37</v>
      </c>
      <c r="I6" s="55" t="s">
        <v>38</v>
      </c>
      <c r="J6" s="54" t="s">
        <v>34</v>
      </c>
      <c r="K6" s="54" t="s">
        <v>35</v>
      </c>
      <c r="L6" s="54" t="s">
        <v>36</v>
      </c>
      <c r="M6" s="54" t="s">
        <v>37</v>
      </c>
      <c r="N6" s="54" t="s">
        <v>38</v>
      </c>
      <c r="O6" s="67"/>
      <c r="P6" s="67"/>
      <c r="Q6" s="67"/>
      <c r="R6" s="67"/>
    </row>
    <row r="7" spans="1:22" ht="19.5" customHeight="1" x14ac:dyDescent="0.2">
      <c r="A7" s="6">
        <v>1</v>
      </c>
      <c r="B7" s="7"/>
      <c r="C7" s="7"/>
      <c r="D7" s="53"/>
      <c r="E7" s="18"/>
      <c r="F7" s="18"/>
      <c r="G7" s="18"/>
      <c r="H7" s="18"/>
      <c r="I7" s="18"/>
      <c r="J7" s="57"/>
      <c r="K7" s="57"/>
      <c r="L7" s="57"/>
      <c r="M7" s="57"/>
      <c r="N7" s="57"/>
      <c r="O7" s="8" t="str">
        <f t="shared" ref="O7:O28" si="0">IFERROR(AVERAGE(E7:I7),"")</f>
        <v/>
      </c>
      <c r="P7" s="9" t="str">
        <f t="shared" ref="P7:P28" si="1">IFERROR(AVERAGE(J7:N7),"")</f>
        <v/>
      </c>
      <c r="Q7" s="10" t="str">
        <f t="shared" ref="Q7:Q28" si="2">IFERROR(IF(AND(D7&lt;&gt;"",O7&lt;&gt;"",P7&lt;&gt;""),(D7*2+O7*3+P7*1)/6,""),"")</f>
        <v/>
      </c>
      <c r="R7" s="11" t="str">
        <f t="shared" ref="R7:R28" si="3">IFERROR(IF(Q7="","",IF(Q7&gt;=8.5,"GIỎI",IF(Q7&gt;=7,"KHÁ",IF(Q7&gt;=5,"ĐẠT","CHƯA ĐẠT")))),"")</f>
        <v/>
      </c>
    </row>
    <row r="8" spans="1:22" ht="19.5" customHeight="1" x14ac:dyDescent="0.2">
      <c r="A8" s="12">
        <v>2</v>
      </c>
      <c r="B8" s="13"/>
      <c r="C8" s="13"/>
      <c r="D8" s="53"/>
      <c r="E8" s="18"/>
      <c r="F8" s="18"/>
      <c r="G8" s="18"/>
      <c r="H8" s="18"/>
      <c r="I8" s="18"/>
      <c r="J8" s="57"/>
      <c r="K8" s="57"/>
      <c r="L8" s="57"/>
      <c r="M8" s="57"/>
      <c r="N8" s="57"/>
      <c r="O8" s="8" t="str">
        <f t="shared" si="0"/>
        <v/>
      </c>
      <c r="P8" s="9" t="str">
        <f>IFERROR(AVERAGE(J8:N8),"")</f>
        <v/>
      </c>
      <c r="Q8" s="10" t="str">
        <f t="shared" si="2"/>
        <v/>
      </c>
      <c r="R8" s="14" t="str">
        <f t="shared" si="3"/>
        <v/>
      </c>
    </row>
    <row r="9" spans="1:22" ht="19.5" customHeight="1" x14ac:dyDescent="0.2">
      <c r="A9" s="6">
        <v>3</v>
      </c>
      <c r="B9" s="7"/>
      <c r="C9" s="7"/>
      <c r="D9" s="53"/>
      <c r="E9" s="18"/>
      <c r="F9" s="18"/>
      <c r="G9" s="56"/>
      <c r="H9" s="18"/>
      <c r="I9" s="18"/>
      <c r="J9" s="57"/>
      <c r="K9" s="57"/>
      <c r="L9" s="58"/>
      <c r="M9" s="57"/>
      <c r="N9" s="57"/>
      <c r="O9" s="8" t="str">
        <f t="shared" si="0"/>
        <v/>
      </c>
      <c r="P9" s="9" t="str">
        <f t="shared" si="1"/>
        <v/>
      </c>
      <c r="Q9" s="10" t="str">
        <f t="shared" si="2"/>
        <v/>
      </c>
      <c r="R9" s="11" t="str">
        <f t="shared" si="3"/>
        <v/>
      </c>
    </row>
    <row r="10" spans="1:22" ht="19.5" customHeight="1" x14ac:dyDescent="0.2">
      <c r="A10" s="12">
        <v>4</v>
      </c>
      <c r="B10" s="13"/>
      <c r="C10" s="13"/>
      <c r="D10" s="53"/>
      <c r="E10" s="18"/>
      <c r="F10" s="18"/>
      <c r="G10" s="18"/>
      <c r="H10" s="18"/>
      <c r="I10" s="18"/>
      <c r="J10" s="57"/>
      <c r="K10" s="57"/>
      <c r="L10" s="57"/>
      <c r="M10" s="57"/>
      <c r="N10" s="57"/>
      <c r="O10" s="8" t="str">
        <f t="shared" si="0"/>
        <v/>
      </c>
      <c r="P10" s="9" t="str">
        <f t="shared" si="1"/>
        <v/>
      </c>
      <c r="Q10" s="10" t="str">
        <f t="shared" si="2"/>
        <v/>
      </c>
      <c r="R10" s="14" t="str">
        <f t="shared" si="3"/>
        <v/>
      </c>
    </row>
    <row r="11" spans="1:22" ht="19.5" customHeight="1" x14ac:dyDescent="0.2">
      <c r="A11" s="6">
        <v>5</v>
      </c>
      <c r="B11" s="7"/>
      <c r="C11" s="7"/>
      <c r="D11" s="53"/>
      <c r="E11" s="18"/>
      <c r="F11" s="18"/>
      <c r="G11" s="18"/>
      <c r="H11" s="18"/>
      <c r="I11" s="18"/>
      <c r="J11" s="57"/>
      <c r="K11" s="57"/>
      <c r="L11" s="57"/>
      <c r="M11" s="57"/>
      <c r="N11" s="57"/>
      <c r="O11" s="8" t="str">
        <f t="shared" si="0"/>
        <v/>
      </c>
      <c r="P11" s="9" t="str">
        <f t="shared" si="1"/>
        <v/>
      </c>
      <c r="Q11" s="10" t="str">
        <f t="shared" si="2"/>
        <v/>
      </c>
      <c r="R11" s="11" t="str">
        <f t="shared" si="3"/>
        <v/>
      </c>
    </row>
    <row r="12" spans="1:22" ht="19.5" customHeight="1" x14ac:dyDescent="0.2">
      <c r="A12" s="12">
        <v>6</v>
      </c>
      <c r="B12" s="13"/>
      <c r="C12" s="13"/>
      <c r="D12" s="53"/>
      <c r="E12" s="18"/>
      <c r="F12" s="18"/>
      <c r="G12" s="18"/>
      <c r="H12" s="18"/>
      <c r="I12" s="18"/>
      <c r="J12" s="57"/>
      <c r="K12" s="57"/>
      <c r="L12" s="57"/>
      <c r="M12" s="57"/>
      <c r="N12" s="57"/>
      <c r="O12" s="8" t="str">
        <f t="shared" si="0"/>
        <v/>
      </c>
      <c r="P12" s="9" t="str">
        <f t="shared" si="1"/>
        <v/>
      </c>
      <c r="Q12" s="10" t="str">
        <f t="shared" si="2"/>
        <v/>
      </c>
      <c r="R12" s="14" t="str">
        <f t="shared" si="3"/>
        <v/>
      </c>
    </row>
    <row r="13" spans="1:22" ht="19.5" customHeight="1" x14ac:dyDescent="0.2">
      <c r="A13" s="6">
        <v>7</v>
      </c>
      <c r="B13" s="7"/>
      <c r="C13" s="7"/>
      <c r="D13" s="53"/>
      <c r="E13" s="18"/>
      <c r="F13" s="18"/>
      <c r="G13" s="18"/>
      <c r="H13" s="18"/>
      <c r="I13" s="18"/>
      <c r="J13" s="57"/>
      <c r="K13" s="57"/>
      <c r="L13" s="57"/>
      <c r="M13" s="57"/>
      <c r="N13" s="57"/>
      <c r="O13" s="8" t="str">
        <f t="shared" si="0"/>
        <v/>
      </c>
      <c r="P13" s="9" t="str">
        <f t="shared" si="1"/>
        <v/>
      </c>
      <c r="Q13" s="10" t="str">
        <f t="shared" si="2"/>
        <v/>
      </c>
      <c r="R13" s="11" t="str">
        <f t="shared" si="3"/>
        <v/>
      </c>
    </row>
    <row r="14" spans="1:22" ht="19.5" customHeight="1" x14ac:dyDescent="0.2">
      <c r="A14" s="12">
        <v>8</v>
      </c>
      <c r="B14" s="13"/>
      <c r="C14" s="13"/>
      <c r="D14" s="53"/>
      <c r="E14" s="18"/>
      <c r="F14" s="18"/>
      <c r="G14" s="18"/>
      <c r="H14" s="18"/>
      <c r="I14" s="18"/>
      <c r="J14" s="57"/>
      <c r="K14" s="57"/>
      <c r="L14" s="57"/>
      <c r="M14" s="57"/>
      <c r="N14" s="57"/>
      <c r="O14" s="8" t="str">
        <f t="shared" si="0"/>
        <v/>
      </c>
      <c r="P14" s="9" t="str">
        <f t="shared" si="1"/>
        <v/>
      </c>
      <c r="Q14" s="10" t="str">
        <f t="shared" si="2"/>
        <v/>
      </c>
      <c r="R14" s="14" t="str">
        <f t="shared" si="3"/>
        <v/>
      </c>
    </row>
    <row r="15" spans="1:22" ht="19.5" customHeight="1" x14ac:dyDescent="0.2">
      <c r="A15" s="6">
        <v>9</v>
      </c>
      <c r="B15" s="7"/>
      <c r="C15" s="7"/>
      <c r="D15" s="53"/>
      <c r="E15" s="18"/>
      <c r="F15" s="18"/>
      <c r="G15" s="18"/>
      <c r="H15" s="18"/>
      <c r="I15" s="18"/>
      <c r="J15" s="57"/>
      <c r="K15" s="57"/>
      <c r="L15" s="57"/>
      <c r="M15" s="57"/>
      <c r="N15" s="57"/>
      <c r="O15" s="8" t="str">
        <f t="shared" si="0"/>
        <v/>
      </c>
      <c r="P15" s="9" t="str">
        <f t="shared" si="1"/>
        <v/>
      </c>
      <c r="Q15" s="10" t="str">
        <f t="shared" si="2"/>
        <v/>
      </c>
      <c r="R15" s="11" t="str">
        <f t="shared" si="3"/>
        <v/>
      </c>
    </row>
    <row r="16" spans="1:22" ht="19.5" customHeight="1" x14ac:dyDescent="0.2">
      <c r="A16" s="12">
        <v>10</v>
      </c>
      <c r="B16" s="13"/>
      <c r="C16" s="13"/>
      <c r="D16" s="53"/>
      <c r="E16" s="18"/>
      <c r="F16" s="18"/>
      <c r="G16" s="18"/>
      <c r="H16" s="18"/>
      <c r="I16" s="18"/>
      <c r="J16" s="57"/>
      <c r="K16" s="57"/>
      <c r="L16" s="57"/>
      <c r="M16" s="57"/>
      <c r="N16" s="57"/>
      <c r="O16" s="8" t="str">
        <f t="shared" si="0"/>
        <v/>
      </c>
      <c r="P16" s="9" t="str">
        <f t="shared" si="1"/>
        <v/>
      </c>
      <c r="Q16" s="10" t="str">
        <f t="shared" si="2"/>
        <v/>
      </c>
      <c r="R16" s="14" t="str">
        <f t="shared" si="3"/>
        <v/>
      </c>
    </row>
    <row r="17" spans="1:18" ht="19.5" customHeight="1" x14ac:dyDescent="0.2">
      <c r="A17" s="6">
        <v>11</v>
      </c>
      <c r="B17" s="7"/>
      <c r="C17" s="7"/>
      <c r="D17" s="53"/>
      <c r="E17" s="18"/>
      <c r="F17" s="18"/>
      <c r="G17" s="18"/>
      <c r="H17" s="18"/>
      <c r="I17" s="18"/>
      <c r="J17" s="57"/>
      <c r="K17" s="57"/>
      <c r="L17" s="57"/>
      <c r="M17" s="57"/>
      <c r="N17" s="57"/>
      <c r="O17" s="8" t="str">
        <f t="shared" si="0"/>
        <v/>
      </c>
      <c r="P17" s="9" t="str">
        <f t="shared" si="1"/>
        <v/>
      </c>
      <c r="Q17" s="10" t="str">
        <f t="shared" si="2"/>
        <v/>
      </c>
      <c r="R17" s="11" t="str">
        <f t="shared" si="3"/>
        <v/>
      </c>
    </row>
    <row r="18" spans="1:18" ht="19.5" customHeight="1" x14ac:dyDescent="0.2">
      <c r="A18" s="12">
        <v>12</v>
      </c>
      <c r="B18" s="13"/>
      <c r="C18" s="13"/>
      <c r="D18" s="53"/>
      <c r="E18" s="18"/>
      <c r="F18" s="18"/>
      <c r="G18" s="18"/>
      <c r="H18" s="18"/>
      <c r="I18" s="18"/>
      <c r="J18" s="57"/>
      <c r="K18" s="57"/>
      <c r="L18" s="57"/>
      <c r="M18" s="57"/>
      <c r="N18" s="57"/>
      <c r="O18" s="8" t="str">
        <f t="shared" si="0"/>
        <v/>
      </c>
      <c r="P18" s="9" t="str">
        <f t="shared" si="1"/>
        <v/>
      </c>
      <c r="Q18" s="10" t="str">
        <f t="shared" si="2"/>
        <v/>
      </c>
      <c r="R18" s="14" t="str">
        <f t="shared" si="3"/>
        <v/>
      </c>
    </row>
    <row r="19" spans="1:18" ht="19.5" customHeight="1" x14ac:dyDescent="0.2">
      <c r="A19" s="6">
        <v>13</v>
      </c>
      <c r="B19" s="7"/>
      <c r="C19" s="7"/>
      <c r="D19" s="53"/>
      <c r="E19" s="18"/>
      <c r="F19" s="18"/>
      <c r="G19" s="18"/>
      <c r="H19" s="18"/>
      <c r="I19" s="18"/>
      <c r="J19" s="57"/>
      <c r="K19" s="57"/>
      <c r="L19" s="57"/>
      <c r="M19" s="57"/>
      <c r="N19" s="57"/>
      <c r="O19" s="8" t="str">
        <f t="shared" si="0"/>
        <v/>
      </c>
      <c r="P19" s="9" t="str">
        <f t="shared" si="1"/>
        <v/>
      </c>
      <c r="Q19" s="10" t="str">
        <f t="shared" si="2"/>
        <v/>
      </c>
      <c r="R19" s="11" t="str">
        <f t="shared" si="3"/>
        <v/>
      </c>
    </row>
    <row r="20" spans="1:18" ht="19.5" customHeight="1" x14ac:dyDescent="0.2">
      <c r="A20" s="12">
        <v>14</v>
      </c>
      <c r="B20" s="13"/>
      <c r="C20" s="13"/>
      <c r="D20" s="53"/>
      <c r="E20" s="18"/>
      <c r="F20" s="18"/>
      <c r="G20" s="18"/>
      <c r="H20" s="18"/>
      <c r="I20" s="18"/>
      <c r="J20" s="57"/>
      <c r="K20" s="57"/>
      <c r="L20" s="57"/>
      <c r="M20" s="57"/>
      <c r="N20" s="57"/>
      <c r="O20" s="8" t="str">
        <f t="shared" si="0"/>
        <v/>
      </c>
      <c r="P20" s="9" t="str">
        <f t="shared" si="1"/>
        <v/>
      </c>
      <c r="Q20" s="10" t="str">
        <f t="shared" si="2"/>
        <v/>
      </c>
      <c r="R20" s="14" t="str">
        <f t="shared" si="3"/>
        <v/>
      </c>
    </row>
    <row r="21" spans="1:18" ht="19.5" customHeight="1" x14ac:dyDescent="0.2">
      <c r="A21" s="6">
        <v>15</v>
      </c>
      <c r="B21" s="7"/>
      <c r="C21" s="7"/>
      <c r="D21" s="53"/>
      <c r="E21" s="18"/>
      <c r="F21" s="18"/>
      <c r="G21" s="18"/>
      <c r="H21" s="18"/>
      <c r="I21" s="18"/>
      <c r="J21" s="57"/>
      <c r="K21" s="57"/>
      <c r="L21" s="57"/>
      <c r="M21" s="57"/>
      <c r="N21" s="57"/>
      <c r="O21" s="8" t="str">
        <f t="shared" si="0"/>
        <v/>
      </c>
      <c r="P21" s="9" t="str">
        <f t="shared" si="1"/>
        <v/>
      </c>
      <c r="Q21" s="10" t="str">
        <f t="shared" si="2"/>
        <v/>
      </c>
      <c r="R21" s="11" t="str">
        <f t="shared" si="3"/>
        <v/>
      </c>
    </row>
    <row r="22" spans="1:18" ht="19.5" customHeight="1" x14ac:dyDescent="0.2">
      <c r="A22" s="12">
        <v>16</v>
      </c>
      <c r="B22" s="13"/>
      <c r="C22" s="13"/>
      <c r="D22" s="53"/>
      <c r="E22" s="18"/>
      <c r="F22" s="18"/>
      <c r="G22" s="18"/>
      <c r="H22" s="18"/>
      <c r="I22" s="18"/>
      <c r="J22" s="57"/>
      <c r="K22" s="57"/>
      <c r="L22" s="57"/>
      <c r="M22" s="57"/>
      <c r="N22" s="57"/>
      <c r="O22" s="8" t="str">
        <f t="shared" si="0"/>
        <v/>
      </c>
      <c r="P22" s="9" t="str">
        <f t="shared" si="1"/>
        <v/>
      </c>
      <c r="Q22" s="10" t="str">
        <f t="shared" si="2"/>
        <v/>
      </c>
      <c r="R22" s="14" t="str">
        <f t="shared" si="3"/>
        <v/>
      </c>
    </row>
    <row r="23" spans="1:18" ht="19.5" customHeight="1" x14ac:dyDescent="0.2">
      <c r="A23" s="6">
        <v>17</v>
      </c>
      <c r="B23" s="7"/>
      <c r="C23" s="7"/>
      <c r="D23" s="53"/>
      <c r="E23" s="18"/>
      <c r="F23" s="18"/>
      <c r="G23" s="18"/>
      <c r="H23" s="18"/>
      <c r="I23" s="18"/>
      <c r="J23" s="57"/>
      <c r="K23" s="57"/>
      <c r="L23" s="57"/>
      <c r="M23" s="57"/>
      <c r="N23" s="57"/>
      <c r="O23" s="8" t="str">
        <f t="shared" si="0"/>
        <v/>
      </c>
      <c r="P23" s="9" t="str">
        <f t="shared" si="1"/>
        <v/>
      </c>
      <c r="Q23" s="10" t="str">
        <f t="shared" si="2"/>
        <v/>
      </c>
      <c r="R23" s="11" t="str">
        <f t="shared" si="3"/>
        <v/>
      </c>
    </row>
    <row r="24" spans="1:18" ht="19.5" customHeight="1" x14ac:dyDescent="0.2">
      <c r="A24" s="12">
        <v>18</v>
      </c>
      <c r="B24" s="13"/>
      <c r="C24" s="13"/>
      <c r="D24" s="53"/>
      <c r="E24" s="18"/>
      <c r="F24" s="18"/>
      <c r="G24" s="18"/>
      <c r="H24" s="18"/>
      <c r="I24" s="18"/>
      <c r="J24" s="57"/>
      <c r="K24" s="57"/>
      <c r="L24" s="57"/>
      <c r="M24" s="57"/>
      <c r="N24" s="57"/>
      <c r="O24" s="8" t="str">
        <f t="shared" si="0"/>
        <v/>
      </c>
      <c r="P24" s="9" t="str">
        <f t="shared" si="1"/>
        <v/>
      </c>
      <c r="Q24" s="10" t="str">
        <f t="shared" si="2"/>
        <v/>
      </c>
      <c r="R24" s="14" t="str">
        <f t="shared" si="3"/>
        <v/>
      </c>
    </row>
    <row r="25" spans="1:18" ht="19.5" customHeight="1" x14ac:dyDescent="0.2">
      <c r="A25" s="6">
        <v>19</v>
      </c>
      <c r="B25" s="7"/>
      <c r="C25" s="7"/>
      <c r="D25" s="53"/>
      <c r="E25" s="18"/>
      <c r="F25" s="18"/>
      <c r="G25" s="18"/>
      <c r="H25" s="18"/>
      <c r="I25" s="18"/>
      <c r="J25" s="57"/>
      <c r="K25" s="57"/>
      <c r="L25" s="57"/>
      <c r="M25" s="57"/>
      <c r="N25" s="57"/>
      <c r="O25" s="8" t="str">
        <f t="shared" si="0"/>
        <v/>
      </c>
      <c r="P25" s="9" t="str">
        <f t="shared" si="1"/>
        <v/>
      </c>
      <c r="Q25" s="10" t="str">
        <f t="shared" si="2"/>
        <v/>
      </c>
      <c r="R25" s="11" t="str">
        <f t="shared" si="3"/>
        <v/>
      </c>
    </row>
    <row r="26" spans="1:18" ht="19.5" customHeight="1" x14ac:dyDescent="0.2">
      <c r="A26" s="12">
        <v>20</v>
      </c>
      <c r="B26" s="13"/>
      <c r="C26" s="13"/>
      <c r="D26" s="53"/>
      <c r="E26" s="18"/>
      <c r="F26" s="18"/>
      <c r="G26" s="18"/>
      <c r="H26" s="18"/>
      <c r="I26" s="18"/>
      <c r="J26" s="57"/>
      <c r="K26" s="57"/>
      <c r="L26" s="57"/>
      <c r="M26" s="57"/>
      <c r="N26" s="57"/>
      <c r="O26" s="8" t="str">
        <f t="shared" si="0"/>
        <v/>
      </c>
      <c r="P26" s="9" t="str">
        <f t="shared" si="1"/>
        <v/>
      </c>
      <c r="Q26" s="10" t="str">
        <f t="shared" si="2"/>
        <v/>
      </c>
      <c r="R26" s="14" t="str">
        <f t="shared" si="3"/>
        <v/>
      </c>
    </row>
    <row r="27" spans="1:18" ht="19.5" customHeight="1" x14ac:dyDescent="0.2">
      <c r="A27" s="6">
        <v>21</v>
      </c>
      <c r="B27" s="7"/>
      <c r="C27" s="7"/>
      <c r="D27" s="53"/>
      <c r="E27" s="18"/>
      <c r="F27" s="18"/>
      <c r="G27" s="18"/>
      <c r="H27" s="18"/>
      <c r="I27" s="18"/>
      <c r="J27" s="57"/>
      <c r="K27" s="57"/>
      <c r="L27" s="57"/>
      <c r="M27" s="57"/>
      <c r="N27" s="57"/>
      <c r="O27" s="8" t="str">
        <f t="shared" si="0"/>
        <v/>
      </c>
      <c r="P27" s="9" t="str">
        <f t="shared" si="1"/>
        <v/>
      </c>
      <c r="Q27" s="10" t="str">
        <f t="shared" si="2"/>
        <v/>
      </c>
      <c r="R27" s="11" t="str">
        <f t="shared" si="3"/>
        <v/>
      </c>
    </row>
    <row r="28" spans="1:18" ht="19.5" customHeight="1" x14ac:dyDescent="0.2">
      <c r="A28" s="12">
        <v>22</v>
      </c>
      <c r="B28" s="13"/>
      <c r="C28" s="13"/>
      <c r="D28" s="53"/>
      <c r="E28" s="18"/>
      <c r="F28" s="18"/>
      <c r="G28" s="18"/>
      <c r="H28" s="18"/>
      <c r="I28" s="18"/>
      <c r="J28" s="57"/>
      <c r="K28" s="57"/>
      <c r="L28" s="57"/>
      <c r="M28" s="57"/>
      <c r="N28" s="57"/>
      <c r="O28" s="8" t="str">
        <f t="shared" si="0"/>
        <v/>
      </c>
      <c r="P28" s="9" t="str">
        <f t="shared" si="1"/>
        <v/>
      </c>
      <c r="Q28" s="10" t="str">
        <f t="shared" si="2"/>
        <v/>
      </c>
      <c r="R28" s="14" t="str">
        <f t="shared" si="3"/>
        <v/>
      </c>
    </row>
  </sheetData>
  <mergeCells count="14">
    <mergeCell ref="A1:R1"/>
    <mergeCell ref="A2:R2"/>
    <mergeCell ref="A3:R3"/>
    <mergeCell ref="A5:A6"/>
    <mergeCell ref="B5:B6"/>
    <mergeCell ref="C5:C6"/>
    <mergeCell ref="D5:D6"/>
    <mergeCell ref="E5:I5"/>
    <mergeCell ref="J5:N5"/>
    <mergeCell ref="O5:O6"/>
    <mergeCell ref="P5:P6"/>
    <mergeCell ref="Q5:Q6"/>
    <mergeCell ref="R5:R6"/>
    <mergeCell ref="A4:R4"/>
  </mergeCells>
  <conditionalFormatting sqref="Q7:Q28">
    <cfRule type="colorScale" priority="2">
      <colorScale>
        <cfvo type="num" val="5"/>
        <cfvo type="num" val="7.5"/>
        <cfvo type="num" val="10"/>
        <color rgb="FFFF0000"/>
        <color rgb="FFFFFF00"/>
        <color rgb="FF00B050"/>
      </colorScale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="120" zoomScaleNormal="120" workbookViewId="0">
      <pane xSplit="1" ySplit="3" topLeftCell="B17" activePane="bottomRight" state="frozen"/>
      <selection pane="topRight" activeCell="B1" sqref="B1"/>
      <selection pane="bottomLeft" activeCell="A4" sqref="A4"/>
      <selection pane="bottomRight" activeCell="C31" sqref="C31"/>
    </sheetView>
  </sheetViews>
  <sheetFormatPr baseColWidth="10" defaultColWidth="8.6640625" defaultRowHeight="15" x14ac:dyDescent="0.2"/>
  <cols>
    <col min="1" max="1" width="7" customWidth="1"/>
    <col min="2" max="2" width="27.83203125" bestFit="1" customWidth="1"/>
    <col min="3" max="3" width="25" bestFit="1" customWidth="1"/>
    <col min="4" max="4" width="13" customWidth="1"/>
    <col min="5" max="5" width="15" customWidth="1"/>
    <col min="6" max="6" width="13" customWidth="1"/>
    <col min="7" max="8" width="12" customWidth="1"/>
    <col min="9" max="9" width="18" customWidth="1"/>
    <col min="10" max="10" width="20" customWidth="1"/>
  </cols>
  <sheetData>
    <row r="1" spans="1:10" ht="27.75" customHeight="1" x14ac:dyDescent="0.2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8" customHeight="1" x14ac:dyDescent="0.2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8" x14ac:dyDescent="0.2">
      <c r="A3" s="1" t="s">
        <v>11</v>
      </c>
      <c r="B3" s="5" t="s">
        <v>4</v>
      </c>
      <c r="C3" s="5" t="s">
        <v>5</v>
      </c>
      <c r="D3" s="4" t="s">
        <v>12</v>
      </c>
      <c r="E3" s="3" t="s">
        <v>6</v>
      </c>
      <c r="F3" s="2" t="s">
        <v>7</v>
      </c>
      <c r="G3" s="4" t="s">
        <v>13</v>
      </c>
      <c r="H3" s="1" t="s">
        <v>14</v>
      </c>
      <c r="I3" s="15" t="s">
        <v>15</v>
      </c>
      <c r="J3" s="1" t="s">
        <v>16</v>
      </c>
    </row>
    <row r="4" spans="1:10" ht="19.5" customHeight="1" x14ac:dyDescent="0.2">
      <c r="A4" s="16">
        <v>1</v>
      </c>
      <c r="B4" s="17" t="str">
        <f>IFERROR(INDEX('NHẬP ĐIỂM'!$B$7:$B$28,MATCH(LARGE('NHẬP ĐIỂM'!$Q$7:$Q$28,1),'NHẬP ĐIỂM'!$Q$7:$Q$28,0)),"")</f>
        <v/>
      </c>
      <c r="C4" s="7" t="str">
        <f>IFERROR(INDEX('NHẬP ĐIỂM'!$C$7:$C$28,MATCH(LARGE('NHẬP ĐIỂM'!$Q$7:$Q$28,1),'NHẬP ĐIỂM'!$Q$7:$Q$28,0)),"")</f>
        <v/>
      </c>
      <c r="D4" s="59" t="str">
        <f>IFERROR(INDEX('NHẬP ĐIỂM'!$D$7:$D$28,MATCH(LARGE('NHẬP ĐIỂM'!$Q$7:$Q$28,1),'NHẬP ĐIỂM'!$Q$7:$Q$28,0)),"")</f>
        <v/>
      </c>
      <c r="E4" s="18" t="str">
        <f>IFERROR(INDEX('NHẬP ĐIỂM'!$O$7:$O$28,MATCH(LARGE('NHẬP ĐIỂM'!$Q$7:$Q$28,1),'NHẬP ĐIỂM'!$Q$7:$Q$28,0)),"")</f>
        <v/>
      </c>
      <c r="F4" s="19" t="str">
        <f>IFERROR(INDEX('NHẬP ĐIỂM'!$P$7:$P$28,MATCH(LARGE('NHẬP ĐIỂM'!$Q$7:$Q$28,1),'NHẬP ĐIỂM'!$Q$7:$Q$28,0)),"")</f>
        <v/>
      </c>
      <c r="G4" s="20" t="str">
        <f>IFERROR(LARGE('NHẬP ĐIỂM'!$Q$7:$Q$28,1),"")</f>
        <v/>
      </c>
      <c r="H4" s="11" t="str">
        <f t="shared" ref="H4:H25" si="0">IFERROR(IF(G4="","",IF(G4&gt;=8.5,"GIỎI",IF(G4&gt;=7,"KHÁ",IF(G4&gt;=5,"ĐẠT","CHƯA ĐẠT")))),"")</f>
        <v/>
      </c>
      <c r="I4" s="21" t="s">
        <v>17</v>
      </c>
      <c r="J4" s="7"/>
    </row>
    <row r="5" spans="1:10" ht="19.5" customHeight="1" x14ac:dyDescent="0.2">
      <c r="A5" s="22">
        <v>2</v>
      </c>
      <c r="B5" s="17" t="str">
        <f>IFERROR(INDEX('NHẬP ĐIỂM'!$B$7:$B$28,MATCH(LARGE('NHẬP ĐIỂM'!$Q$7:$Q$28,2),'NHẬP ĐIỂM'!$Q$7:$Q$28,0)),"")</f>
        <v/>
      </c>
      <c r="C5" s="13" t="str">
        <f>IFERROR(INDEX('NHẬP ĐIỂM'!$C$7:$C$28,MATCH(LARGE('NHẬP ĐIỂM'!$Q$7:$Q$28,2),'NHẬP ĐIỂM'!$Q$7:$Q$28,0)),"")</f>
        <v/>
      </c>
      <c r="D5" s="59" t="str">
        <f>IFERROR(INDEX('NHẬP ĐIỂM'!$D$7:$D$28,MATCH(LARGE('NHẬP ĐIỂM'!$Q$7:$Q$28,2),'NHẬP ĐIỂM'!$Q$7:$Q$28,0)),"")</f>
        <v/>
      </c>
      <c r="E5" s="18" t="str">
        <f>IFERROR(INDEX('NHẬP ĐIỂM'!$O$7:$O$28,MATCH(LARGE('NHẬP ĐIỂM'!$Q$7:$Q$28,2),'NHẬP ĐIỂM'!$Q$7:$Q$28,0)),"")</f>
        <v/>
      </c>
      <c r="F5" s="19" t="str">
        <f>IFERROR(INDEX('NHẬP ĐIỂM'!$P$7:$P$28,MATCH(LARGE('NHẬP ĐIỂM'!$Q$7:$Q$28,2),'NHẬP ĐIỂM'!$Q$7:$Q$28,0)),"")</f>
        <v/>
      </c>
      <c r="G5" s="20" t="str">
        <f>IFERROR(LARGE('NHẬP ĐIỂM'!$Q$7:$Q$28,2),"")</f>
        <v/>
      </c>
      <c r="H5" s="14" t="str">
        <f t="shared" si="0"/>
        <v/>
      </c>
      <c r="I5" s="23" t="s">
        <v>18</v>
      </c>
      <c r="J5" s="13"/>
    </row>
    <row r="6" spans="1:10" ht="19.5" customHeight="1" x14ac:dyDescent="0.2">
      <c r="A6" s="24">
        <v>3</v>
      </c>
      <c r="B6" s="17" t="str">
        <f>IFERROR(INDEX('NHẬP ĐIỂM'!$B$7:$B$28,MATCH(LARGE('NHẬP ĐIỂM'!$Q$7:$Q$28,3),'NHẬP ĐIỂM'!$Q$7:$Q$28,0)),"")</f>
        <v/>
      </c>
      <c r="C6" s="7" t="str">
        <f>IFERROR(INDEX('NHẬP ĐIỂM'!$C$7:$C$28,MATCH(LARGE('NHẬP ĐIỂM'!$Q$7:$Q$28,3),'NHẬP ĐIỂM'!$Q$7:$Q$28,0)),"")</f>
        <v/>
      </c>
      <c r="D6" s="59" t="str">
        <f>IFERROR(INDEX('NHẬP ĐIỂM'!$D$7:$D$28,MATCH(LARGE('NHẬP ĐIỂM'!$Q$7:$Q$28,3),'NHẬP ĐIỂM'!$Q$7:$Q$28,0)),"")</f>
        <v/>
      </c>
      <c r="E6" s="18" t="str">
        <f>IFERROR(INDEX('NHẬP ĐIỂM'!$O$7:$O$28,MATCH(LARGE('NHẬP ĐIỂM'!$Q$7:$Q$28,3),'NHẬP ĐIỂM'!$Q$7:$Q$28,0)),"")</f>
        <v/>
      </c>
      <c r="F6" s="19" t="str">
        <f>IFERROR(INDEX('NHẬP ĐIỂM'!$P$7:$P$28,MATCH(LARGE('NHẬP ĐIỂM'!$Q$7:$Q$28,3),'NHẬP ĐIỂM'!$Q$7:$Q$28,0)),"")</f>
        <v/>
      </c>
      <c r="G6" s="20" t="str">
        <f>IFERROR(LARGE('NHẬP ĐIỂM'!$Q$7:$Q$28,3),"")</f>
        <v/>
      </c>
      <c r="H6" s="11" t="str">
        <f t="shared" si="0"/>
        <v/>
      </c>
      <c r="I6" s="23" t="s">
        <v>18</v>
      </c>
      <c r="J6" s="7"/>
    </row>
    <row r="7" spans="1:10" ht="19.5" customHeight="1" x14ac:dyDescent="0.2">
      <c r="A7" s="25">
        <v>4</v>
      </c>
      <c r="B7" s="26" t="str">
        <f>IFERROR(INDEX('NHẬP ĐIỂM'!$B$7:$B$28,MATCH(LARGE('NHẬP ĐIỂM'!$Q$7:$Q$28,4),'NHẬP ĐIỂM'!$Q$7:$Q$28,0)),"")</f>
        <v/>
      </c>
      <c r="C7" s="13" t="str">
        <f>IFERROR(INDEX('NHẬP ĐIỂM'!$C$7:$C$28,MATCH(LARGE('NHẬP ĐIỂM'!$Q$7:$Q$28,4),'NHẬP ĐIỂM'!$Q$7:$Q$28,0)),"")</f>
        <v/>
      </c>
      <c r="D7" s="59" t="str">
        <f>IFERROR(INDEX('NHẬP ĐIỂM'!$D$7:$D$28,MATCH(LARGE('NHẬP ĐIỂM'!$Q$7:$Q$28,4),'NHẬP ĐIỂM'!$Q$7:$Q$28,0)),"")</f>
        <v/>
      </c>
      <c r="E7" s="18" t="str">
        <f>IFERROR(INDEX('NHẬP ĐIỂM'!$O$7:$O$28,MATCH(LARGE('NHẬP ĐIỂM'!$Q$7:$Q$28,4),'NHẬP ĐIỂM'!$Q$7:$Q$28,0)),"")</f>
        <v/>
      </c>
      <c r="F7" s="19" t="str">
        <f>IFERROR(INDEX('NHẬP ĐIỂM'!$P$7:$P$28,MATCH(LARGE('NHẬP ĐIỂM'!$Q$7:$Q$28,4),'NHẬP ĐIỂM'!$Q$7:$Q$28,0)),"")</f>
        <v/>
      </c>
      <c r="G7" s="27" t="str">
        <f>IFERROR(LARGE('NHẬP ĐIỂM'!$Q$7:$Q$28,4),"")</f>
        <v/>
      </c>
      <c r="H7" s="14" t="str">
        <f t="shared" si="0"/>
        <v/>
      </c>
      <c r="I7" s="28" t="s">
        <v>19</v>
      </c>
      <c r="J7" s="13"/>
    </row>
    <row r="8" spans="1:10" ht="19.5" customHeight="1" x14ac:dyDescent="0.2">
      <c r="A8" s="29">
        <v>5</v>
      </c>
      <c r="B8" s="30" t="str">
        <f>IFERROR(INDEX('NHẬP ĐIỂM'!$B$7:$B$28,MATCH(LARGE('NHẬP ĐIỂM'!$Q$7:$Q$28,5),'NHẬP ĐIỂM'!$Q$7:$Q$28,0)),"")</f>
        <v/>
      </c>
      <c r="C8" s="7" t="str">
        <f>IFERROR(INDEX('NHẬP ĐIỂM'!$C$7:$C$28,MATCH(LARGE('NHẬP ĐIỂM'!$Q$7:$Q$28,5),'NHẬP ĐIỂM'!$Q$7:$Q$28,0)),"")</f>
        <v/>
      </c>
      <c r="D8" s="59" t="str">
        <f>IFERROR(INDEX('NHẬP ĐIỂM'!$D$7:$D$28,MATCH(LARGE('NHẬP ĐIỂM'!$Q$7:$Q$28,5),'NHẬP ĐIỂM'!$Q$7:$Q$28,0)),"")</f>
        <v/>
      </c>
      <c r="E8" s="18" t="str">
        <f>IFERROR(INDEX('NHẬP ĐIỂM'!$O$7:$O$28,MATCH(LARGE('NHẬP ĐIỂM'!$Q$7:$Q$28,5),'NHẬP ĐIỂM'!$Q$7:$Q$28,0)),"")</f>
        <v/>
      </c>
      <c r="F8" s="19" t="str">
        <f>IFERROR(INDEX('NHẬP ĐIỂM'!$P$7:$P$28,MATCH(LARGE('NHẬP ĐIỂM'!$Q$7:$Q$28,5),'NHẬP ĐIỂM'!$Q$7:$Q$28,0)),"")</f>
        <v/>
      </c>
      <c r="G8" s="31" t="str">
        <f>IFERROR(LARGE('NHẬP ĐIỂM'!$Q$7:$Q$28,5),"")</f>
        <v/>
      </c>
      <c r="H8" s="11" t="str">
        <f t="shared" si="0"/>
        <v/>
      </c>
      <c r="I8" s="28" t="s">
        <v>19</v>
      </c>
      <c r="J8" s="7"/>
    </row>
    <row r="9" spans="1:10" ht="19.5" customHeight="1" x14ac:dyDescent="0.2">
      <c r="A9" s="25">
        <v>6</v>
      </c>
      <c r="B9" s="26" t="str">
        <f>IFERROR(INDEX('NHẬP ĐIỂM'!$B$7:$B$28,MATCH(LARGE('NHẬP ĐIỂM'!$Q$7:$Q$28,6),'NHẬP ĐIỂM'!$Q$7:$Q$28,0)),"")</f>
        <v/>
      </c>
      <c r="C9" s="13" t="str">
        <f>IFERROR(INDEX('NHẬP ĐIỂM'!$C$7:$C$28,MATCH(LARGE('NHẬP ĐIỂM'!$Q$7:$Q$28,6),'NHẬP ĐIỂM'!$Q$7:$Q$28,0)),"")</f>
        <v/>
      </c>
      <c r="D9" s="59" t="str">
        <f>IFERROR(INDEX('NHẬP ĐIỂM'!$D$7:$D$28,MATCH(LARGE('NHẬP ĐIỂM'!$Q$7:$Q$28,6),'NHẬP ĐIỂM'!$Q$7:$Q$28,0)),"")</f>
        <v/>
      </c>
      <c r="E9" s="18" t="str">
        <f>IFERROR(INDEX('NHẬP ĐIỂM'!$O$7:$O$28,MATCH(LARGE('NHẬP ĐIỂM'!$Q$7:$Q$28,6),'NHẬP ĐIỂM'!$Q$7:$Q$28,0)),"")</f>
        <v/>
      </c>
      <c r="F9" s="19" t="str">
        <f>IFERROR(INDEX('NHẬP ĐIỂM'!$P$7:$P$28,MATCH(LARGE('NHẬP ĐIỂM'!$Q$7:$Q$28,6),'NHẬP ĐIỂM'!$Q$7:$Q$28,0)),"")</f>
        <v/>
      </c>
      <c r="G9" s="27" t="str">
        <f>IFERROR(LARGE('NHẬP ĐIỂM'!$Q$7:$Q$28,6),"")</f>
        <v/>
      </c>
      <c r="H9" s="14" t="str">
        <f t="shared" si="0"/>
        <v/>
      </c>
      <c r="I9" s="28" t="s">
        <v>19</v>
      </c>
      <c r="J9" s="13"/>
    </row>
    <row r="10" spans="1:10" ht="19.5" customHeight="1" x14ac:dyDescent="0.2">
      <c r="A10" s="29">
        <v>7</v>
      </c>
      <c r="B10" s="30" t="str">
        <f>IFERROR(INDEX('NHẬP ĐIỂM'!$B$7:$B$28,MATCH(LARGE('NHẬP ĐIỂM'!$Q$7:$Q$28,7),'NHẬP ĐIỂM'!$Q$7:$Q$28,0)),"")</f>
        <v/>
      </c>
      <c r="C10" s="7" t="str">
        <f>IFERROR(INDEX('NHẬP ĐIỂM'!$C$7:$C$28,MATCH(LARGE('NHẬP ĐIỂM'!$Q$7:$Q$28,7),'NHẬP ĐIỂM'!$Q$7:$Q$28,0)),"")</f>
        <v/>
      </c>
      <c r="D10" s="59" t="str">
        <f>IFERROR(INDEX('NHẬP ĐIỂM'!$D$7:$D$28,MATCH(LARGE('NHẬP ĐIỂM'!$Q$7:$Q$28,7),'NHẬP ĐIỂM'!$Q$7:$Q$28,0)),"")</f>
        <v/>
      </c>
      <c r="E10" s="18" t="str">
        <f>IFERROR(INDEX('NHẬP ĐIỂM'!$O$7:$O$28,MATCH(LARGE('NHẬP ĐIỂM'!$Q$7:$Q$28,7),'NHẬP ĐIỂM'!$Q$7:$Q$28,0)),"")</f>
        <v/>
      </c>
      <c r="F10" s="19" t="str">
        <f>IFERROR(INDEX('NHẬP ĐIỂM'!$P$7:$P$28,MATCH(LARGE('NHẬP ĐIỂM'!$Q$7:$Q$28,7),'NHẬP ĐIỂM'!$Q$7:$Q$28,0)),"")</f>
        <v/>
      </c>
      <c r="G10" s="31" t="str">
        <f>IFERROR(LARGE('NHẬP ĐIỂM'!$Q$7:$Q$28,7),"")</f>
        <v/>
      </c>
      <c r="H10" s="11" t="str">
        <f t="shared" si="0"/>
        <v/>
      </c>
      <c r="I10" s="32" t="s">
        <v>20</v>
      </c>
      <c r="J10" s="7"/>
    </row>
    <row r="11" spans="1:10" ht="19.5" customHeight="1" x14ac:dyDescent="0.2">
      <c r="A11" s="25">
        <v>8</v>
      </c>
      <c r="B11" s="26" t="str">
        <f>IFERROR(INDEX('NHẬP ĐIỂM'!$B$7:$B$28,MATCH(LARGE('NHẬP ĐIỂM'!$Q$7:$Q$28,8),'NHẬP ĐIỂM'!$Q$7:$Q$28,0)),"")</f>
        <v/>
      </c>
      <c r="C11" s="13" t="str">
        <f>IFERROR(INDEX('NHẬP ĐIỂM'!$C$7:$C$28,MATCH(LARGE('NHẬP ĐIỂM'!$Q$7:$Q$28,8),'NHẬP ĐIỂM'!$Q$7:$Q$28,0)),"")</f>
        <v/>
      </c>
      <c r="D11" s="59" t="str">
        <f>IFERROR(INDEX('NHẬP ĐIỂM'!$D$7:$D$28,MATCH(LARGE('NHẬP ĐIỂM'!$Q$7:$Q$28,8),'NHẬP ĐIỂM'!$Q$7:$Q$28,0)),"")</f>
        <v/>
      </c>
      <c r="E11" s="18" t="str">
        <f>IFERROR(INDEX('NHẬP ĐIỂM'!$O$7:$O$28,MATCH(LARGE('NHẬP ĐIỂM'!$Q$7:$Q$28,8),'NHẬP ĐIỂM'!$Q$7:$Q$28,0)),"")</f>
        <v/>
      </c>
      <c r="F11" s="19" t="str">
        <f>IFERROR(INDEX('NHẬP ĐIỂM'!$P$7:$P$28,MATCH(LARGE('NHẬP ĐIỂM'!$Q$7:$Q$28,8),'NHẬP ĐIỂM'!$Q$7:$Q$28,0)),"")</f>
        <v/>
      </c>
      <c r="G11" s="27" t="str">
        <f>IFERROR(LARGE('NHẬP ĐIỂM'!$Q$7:$Q$28,8),"")</f>
        <v/>
      </c>
      <c r="H11" s="14" t="str">
        <f t="shared" si="0"/>
        <v/>
      </c>
      <c r="I11" s="32" t="s">
        <v>20</v>
      </c>
      <c r="J11" s="13"/>
    </row>
    <row r="12" spans="1:10" ht="19.5" customHeight="1" x14ac:dyDescent="0.2">
      <c r="A12" s="29">
        <v>9</v>
      </c>
      <c r="B12" s="30" t="str">
        <f>IFERROR(INDEX('NHẬP ĐIỂM'!$B$7:$B$28,MATCH(LARGE('NHẬP ĐIỂM'!$Q$7:$Q$28,9),'NHẬP ĐIỂM'!$Q$7:$Q$28,0)),"")</f>
        <v/>
      </c>
      <c r="C12" s="7" t="str">
        <f>IFERROR(INDEX('NHẬP ĐIỂM'!$C$7:$C$28,MATCH(LARGE('NHẬP ĐIỂM'!$Q$7:$Q$28,9),'NHẬP ĐIỂM'!$Q$7:$Q$28,0)),"")</f>
        <v/>
      </c>
      <c r="D12" s="59" t="str">
        <f>IFERROR(INDEX('NHẬP ĐIỂM'!$D$7:$D$28,MATCH(LARGE('NHẬP ĐIỂM'!$Q$7:$Q$28,9),'NHẬP ĐIỂM'!$Q$7:$Q$28,0)),"")</f>
        <v/>
      </c>
      <c r="E12" s="18" t="str">
        <f>IFERROR(INDEX('NHẬP ĐIỂM'!$O$7:$O$28,MATCH(LARGE('NHẬP ĐIỂM'!$Q$7:$Q$28,9),'NHẬP ĐIỂM'!$Q$7:$Q$28,0)),"")</f>
        <v/>
      </c>
      <c r="F12" s="19" t="str">
        <f>IFERROR(INDEX('NHẬP ĐIỂM'!$P$7:$P$28,MATCH(LARGE('NHẬP ĐIỂM'!$Q$7:$Q$28,9),'NHẬP ĐIỂM'!$Q$7:$Q$28,0)),"")</f>
        <v/>
      </c>
      <c r="G12" s="31" t="str">
        <f>IFERROR(LARGE('NHẬP ĐIỂM'!$Q$7:$Q$28,9),"")</f>
        <v/>
      </c>
      <c r="H12" s="11" t="str">
        <f t="shared" si="0"/>
        <v/>
      </c>
      <c r="I12" s="32" t="s">
        <v>20</v>
      </c>
      <c r="J12" s="7"/>
    </row>
    <row r="13" spans="1:10" ht="19.5" customHeight="1" x14ac:dyDescent="0.2">
      <c r="A13" s="25">
        <v>10</v>
      </c>
      <c r="B13" s="26" t="str">
        <f>IFERROR(INDEX('NHẬP ĐIỂM'!$B$7:$B$28,MATCH(LARGE('NHẬP ĐIỂM'!$Q$7:$Q$28,10),'NHẬP ĐIỂM'!$Q$7:$Q$28,0)),"")</f>
        <v/>
      </c>
      <c r="C13" s="13" t="str">
        <f>IFERROR(INDEX('NHẬP ĐIỂM'!$C$7:$C$28,MATCH(LARGE('NHẬP ĐIỂM'!$Q$7:$Q$28,10),'NHẬP ĐIỂM'!$Q$7:$Q$28,0)),"")</f>
        <v/>
      </c>
      <c r="D13" s="59" t="str">
        <f>IFERROR(INDEX('NHẬP ĐIỂM'!$D$7:$D$28,MATCH(LARGE('NHẬP ĐIỂM'!$Q$7:$Q$28,10),'NHẬP ĐIỂM'!$Q$7:$Q$28,0)),"")</f>
        <v/>
      </c>
      <c r="E13" s="18" t="str">
        <f>IFERROR(INDEX('NHẬP ĐIỂM'!$O$7:$O$28,MATCH(LARGE('NHẬP ĐIỂM'!$Q$7:$Q$28,10),'NHẬP ĐIỂM'!$Q$7:$Q$28,0)),"")</f>
        <v/>
      </c>
      <c r="F13" s="19" t="str">
        <f>IFERROR(INDEX('NHẬP ĐIỂM'!$P$7:$P$28,MATCH(LARGE('NHẬP ĐIỂM'!$Q$7:$Q$28,10),'NHẬP ĐIỂM'!$Q$7:$Q$28,0)),"")</f>
        <v/>
      </c>
      <c r="G13" s="27" t="str">
        <f>IFERROR(LARGE('NHẬP ĐIỂM'!$Q$7:$Q$28,10),"")</f>
        <v/>
      </c>
      <c r="H13" s="14" t="str">
        <f t="shared" si="0"/>
        <v/>
      </c>
      <c r="I13" s="32" t="s">
        <v>20</v>
      </c>
      <c r="J13" s="13"/>
    </row>
    <row r="14" spans="1:10" ht="19.5" customHeight="1" x14ac:dyDescent="0.2">
      <c r="A14" s="29">
        <v>11</v>
      </c>
      <c r="B14" s="30" t="str">
        <f>IFERROR(INDEX('NHẬP ĐIỂM'!$B$7:$B$28,MATCH(LARGE('NHẬP ĐIỂM'!$Q$7:$Q$28,11),'NHẬP ĐIỂM'!$Q$7:$Q$28,0)),"")</f>
        <v/>
      </c>
      <c r="C14" s="7" t="str">
        <f>IFERROR(INDEX('NHẬP ĐIỂM'!$C$7:$C$28,MATCH(LARGE('NHẬP ĐIỂM'!$Q$7:$Q$28,11),'NHẬP ĐIỂM'!$Q$7:$Q$28,0)),"")</f>
        <v/>
      </c>
      <c r="D14" s="59" t="str">
        <f>IFERROR(INDEX('NHẬP ĐIỂM'!$D$7:$D$28,MATCH(LARGE('NHẬP ĐIỂM'!$Q$7:$Q$28,11),'NHẬP ĐIỂM'!$Q$7:$Q$28,0)),"")</f>
        <v/>
      </c>
      <c r="E14" s="18" t="str">
        <f>IFERROR(INDEX('NHẬP ĐIỂM'!$O$7:$O$28,MATCH(LARGE('NHẬP ĐIỂM'!$Q$7:$Q$28,11),'NHẬP ĐIỂM'!$Q$7:$Q$28,0)),"")</f>
        <v/>
      </c>
      <c r="F14" s="19" t="str">
        <f>IFERROR(INDEX('NHẬP ĐIỂM'!$P$7:$P$28,MATCH(LARGE('NHẬP ĐIỂM'!$Q$7:$Q$28,11),'NHẬP ĐIỂM'!$Q$7:$Q$28,0)),"")</f>
        <v/>
      </c>
      <c r="G14" s="31" t="str">
        <f>IFERROR(LARGE('NHẬP ĐIỂM'!$Q$7:$Q$28,11),"")</f>
        <v/>
      </c>
      <c r="H14" s="11" t="str">
        <f t="shared" si="0"/>
        <v/>
      </c>
      <c r="I14" s="32" t="s">
        <v>20</v>
      </c>
      <c r="J14" s="7"/>
    </row>
    <row r="15" spans="1:10" ht="19.5" customHeight="1" x14ac:dyDescent="0.2">
      <c r="A15" s="25">
        <v>12</v>
      </c>
      <c r="B15" s="26" t="str">
        <f>IFERROR(INDEX('NHẬP ĐIỂM'!$B$7:$B$28,MATCH(LARGE('NHẬP ĐIỂM'!$Q$7:$Q$28,12),'NHẬP ĐIỂM'!$Q$7:$Q$28,0)),"")</f>
        <v/>
      </c>
      <c r="C15" s="13" t="str">
        <f>IFERROR(INDEX('NHẬP ĐIỂM'!$C$7:$C$28,MATCH(LARGE('NHẬP ĐIỂM'!$Q$7:$Q$28,12),'NHẬP ĐIỂM'!$Q$7:$Q$28,0)),"")</f>
        <v/>
      </c>
      <c r="D15" s="59" t="str">
        <f>IFERROR(INDEX('NHẬP ĐIỂM'!$D$7:$D$28,MATCH(LARGE('NHẬP ĐIỂM'!$Q$7:$Q$28,12),'NHẬP ĐIỂM'!$Q$7:$Q$28,0)),"")</f>
        <v/>
      </c>
      <c r="E15" s="18" t="str">
        <f>IFERROR(INDEX('NHẬP ĐIỂM'!$O$7:$O$28,MATCH(LARGE('NHẬP ĐIỂM'!$Q$7:$Q$28,12),'NHẬP ĐIỂM'!$Q$7:$Q$28,0)),"")</f>
        <v/>
      </c>
      <c r="F15" s="19" t="str">
        <f>IFERROR(INDEX('NHẬP ĐIỂM'!$P$7:$P$28,MATCH(LARGE('NHẬP ĐIỂM'!$Q$7:$Q$28,12),'NHẬP ĐIỂM'!$Q$7:$Q$28,0)),"")</f>
        <v/>
      </c>
      <c r="G15" s="27" t="str">
        <f>IFERROR(LARGE('NHẬP ĐIỂM'!$Q$7:$Q$28,12),"")</f>
        <v/>
      </c>
      <c r="H15" s="14" t="str">
        <f t="shared" si="0"/>
        <v/>
      </c>
      <c r="I15" s="32" t="s">
        <v>20</v>
      </c>
      <c r="J15" s="13"/>
    </row>
    <row r="16" spans="1:10" ht="19.5" customHeight="1" x14ac:dyDescent="0.2">
      <c r="A16" s="29">
        <v>13</v>
      </c>
      <c r="B16" s="30" t="str">
        <f>IFERROR(INDEX('NHẬP ĐIỂM'!$B$7:$B$28,MATCH(LARGE('NHẬP ĐIỂM'!$Q$7:$Q$28,13),'NHẬP ĐIỂM'!$Q$7:$Q$28,0)),"")</f>
        <v/>
      </c>
      <c r="C16" s="7" t="str">
        <f>IFERROR(INDEX('NHẬP ĐIỂM'!$C$7:$C$28,MATCH(LARGE('NHẬP ĐIỂM'!$Q$7:$Q$28,13),'NHẬP ĐIỂM'!$Q$7:$Q$28,0)),"")</f>
        <v/>
      </c>
      <c r="D16" s="59" t="str">
        <f>IFERROR(INDEX('NHẬP ĐIỂM'!$D$7:$D$28,MATCH(LARGE('NHẬP ĐIỂM'!$Q$7:$Q$28,13),'NHẬP ĐIỂM'!$Q$7:$Q$28,0)),"")</f>
        <v/>
      </c>
      <c r="E16" s="18" t="str">
        <f>IFERROR(INDEX('NHẬP ĐIỂM'!$O$7:$O$28,MATCH(LARGE('NHẬP ĐIỂM'!$Q$7:$Q$28,13),'NHẬP ĐIỂM'!$Q$7:$Q$28,0)),"")</f>
        <v/>
      </c>
      <c r="F16" s="19" t="str">
        <f>IFERROR(INDEX('NHẬP ĐIỂM'!$P$7:$P$28,MATCH(LARGE('NHẬP ĐIỂM'!$Q$7:$Q$28,13),'NHẬP ĐIỂM'!$Q$7:$Q$28,0)),"")</f>
        <v/>
      </c>
      <c r="G16" s="31" t="str">
        <f>IFERROR(LARGE('NHẬP ĐIỂM'!$Q$7:$Q$28,13),"")</f>
        <v/>
      </c>
      <c r="H16" s="11" t="str">
        <f t="shared" si="0"/>
        <v/>
      </c>
      <c r="I16" s="32" t="s">
        <v>20</v>
      </c>
      <c r="J16" s="7"/>
    </row>
    <row r="17" spans="1:10" ht="19.5" customHeight="1" x14ac:dyDescent="0.2">
      <c r="A17" s="25">
        <v>14</v>
      </c>
      <c r="B17" s="26" t="str">
        <f>IFERROR(INDEX('NHẬP ĐIỂM'!$B$7:$B$28,MATCH(LARGE('NHẬP ĐIỂM'!$Q$7:$Q$28,14),'NHẬP ĐIỂM'!$Q$7:$Q$28,0)),"")</f>
        <v/>
      </c>
      <c r="C17" s="13" t="str">
        <f>IFERROR(INDEX('NHẬP ĐIỂM'!$C$7:$C$28,MATCH(LARGE('NHẬP ĐIỂM'!$Q$7:$Q$28,14),'NHẬP ĐIỂM'!$Q$7:$Q$28,0)),"")</f>
        <v/>
      </c>
      <c r="D17" s="59" t="str">
        <f>IFERROR(INDEX('NHẬP ĐIỂM'!$D$7:$D$28,MATCH(LARGE('NHẬP ĐIỂM'!$Q$7:$Q$28,14),'NHẬP ĐIỂM'!$Q$7:$Q$28,0)),"")</f>
        <v/>
      </c>
      <c r="E17" s="18" t="str">
        <f>IFERROR(INDEX('NHẬP ĐIỂM'!$O$7:$O$28,MATCH(LARGE('NHẬP ĐIỂM'!$Q$7:$Q$28,14),'NHẬP ĐIỂM'!$Q$7:$Q$28,0)),"")</f>
        <v/>
      </c>
      <c r="F17" s="19" t="str">
        <f>IFERROR(INDEX('NHẬP ĐIỂM'!$P$7:$P$28,MATCH(LARGE('NHẬP ĐIỂM'!$Q$7:$Q$28,14),'NHẬP ĐIỂM'!$Q$7:$Q$28,0)),"")</f>
        <v/>
      </c>
      <c r="G17" s="27" t="str">
        <f>IFERROR(LARGE('NHẬP ĐIỂM'!$Q$7:$Q$28,14),"")</f>
        <v/>
      </c>
      <c r="H17" s="14" t="str">
        <f t="shared" si="0"/>
        <v/>
      </c>
      <c r="I17" s="33" t="s">
        <v>21</v>
      </c>
      <c r="J17" s="13"/>
    </row>
    <row r="18" spans="1:10" ht="19.5" customHeight="1" x14ac:dyDescent="0.2">
      <c r="A18" s="29">
        <v>15</v>
      </c>
      <c r="B18" s="30" t="str">
        <f>IFERROR(INDEX('NHẬP ĐIỂM'!$B$7:$B$28,MATCH(LARGE('NHẬP ĐIỂM'!$Q$7:$Q$28,15),'NHẬP ĐIỂM'!$Q$7:$Q$28,0)),"")</f>
        <v/>
      </c>
      <c r="C18" s="7" t="str">
        <f>IFERROR(INDEX('NHẬP ĐIỂM'!$C$7:$C$28,MATCH(LARGE('NHẬP ĐIỂM'!$Q$7:$Q$28,15),'NHẬP ĐIỂM'!$Q$7:$Q$28,0)),"")</f>
        <v/>
      </c>
      <c r="D18" s="59" t="str">
        <f>IFERROR(INDEX('NHẬP ĐIỂM'!$D$7:$D$28,MATCH(LARGE('NHẬP ĐIỂM'!$Q$7:$Q$28,15),'NHẬP ĐIỂM'!$Q$7:$Q$28,0)),"")</f>
        <v/>
      </c>
      <c r="E18" s="18" t="str">
        <f>IFERROR(INDEX('NHẬP ĐIỂM'!$O$7:$O$28,MATCH(LARGE('NHẬP ĐIỂM'!$Q$7:$Q$28,15),'NHẬP ĐIỂM'!$Q$7:$Q$28,0)),"")</f>
        <v/>
      </c>
      <c r="F18" s="19" t="str">
        <f>IFERROR(INDEX('NHẬP ĐIỂM'!$P$7:$P$28,MATCH(LARGE('NHẬP ĐIỂM'!$Q$7:$Q$28,15),'NHẬP ĐIỂM'!$Q$7:$Q$28,0)),"")</f>
        <v/>
      </c>
      <c r="G18" s="31" t="str">
        <f>IFERROR(LARGE('NHẬP ĐIỂM'!$Q$7:$Q$28,15),"")</f>
        <v/>
      </c>
      <c r="H18" s="11" t="str">
        <f t="shared" si="0"/>
        <v/>
      </c>
      <c r="I18" s="33" t="s">
        <v>21</v>
      </c>
      <c r="J18" s="7"/>
    </row>
    <row r="19" spans="1:10" ht="19.5" customHeight="1" x14ac:dyDescent="0.2">
      <c r="A19" s="25">
        <v>16</v>
      </c>
      <c r="B19" s="26" t="str">
        <f>IFERROR(INDEX('NHẬP ĐIỂM'!$B$7:$B$28,MATCH(LARGE('NHẬP ĐIỂM'!$Q$7:$Q$28,16),'NHẬP ĐIỂM'!$Q$7:$Q$28,0)),"")</f>
        <v/>
      </c>
      <c r="C19" s="13" t="str">
        <f>IFERROR(INDEX('NHẬP ĐIỂM'!$C$7:$C$28,MATCH(LARGE('NHẬP ĐIỂM'!$Q$7:$Q$28,16),'NHẬP ĐIỂM'!$Q$7:$Q$28,0)),"")</f>
        <v/>
      </c>
      <c r="D19" s="59" t="str">
        <f>IFERROR(INDEX('NHẬP ĐIỂM'!$D$7:$D$28,MATCH(LARGE('NHẬP ĐIỂM'!$Q$7:$Q$28,16),'NHẬP ĐIỂM'!$Q$7:$Q$28,0)),"")</f>
        <v/>
      </c>
      <c r="E19" s="18" t="str">
        <f>IFERROR(INDEX('NHẬP ĐIỂM'!$O$7:$O$28,MATCH(LARGE('NHẬP ĐIỂM'!$Q$7:$Q$28,16),'NHẬP ĐIỂM'!$Q$7:$Q$28,0)),"")</f>
        <v/>
      </c>
      <c r="F19" s="19" t="str">
        <f>IFERROR(INDEX('NHẬP ĐIỂM'!$P$7:$P$28,MATCH(LARGE('NHẬP ĐIỂM'!$Q$7:$Q$28,16),'NHẬP ĐIỂM'!$Q$7:$Q$28,0)),"")</f>
        <v/>
      </c>
      <c r="G19" s="27" t="str">
        <f>IFERROR(LARGE('NHẬP ĐIỂM'!$Q$7:$Q$28,16),"")</f>
        <v/>
      </c>
      <c r="H19" s="14" t="str">
        <f t="shared" si="0"/>
        <v/>
      </c>
      <c r="I19" s="33" t="s">
        <v>21</v>
      </c>
      <c r="J19" s="13"/>
    </row>
    <row r="20" spans="1:10" ht="19.5" customHeight="1" x14ac:dyDescent="0.2">
      <c r="A20" s="29">
        <v>17</v>
      </c>
      <c r="B20" s="30" t="str">
        <f>IFERROR(INDEX('NHẬP ĐIỂM'!$B$7:$B$28,MATCH(LARGE('NHẬP ĐIỂM'!$Q$7:$Q$28,17),'NHẬP ĐIỂM'!$Q$7:$Q$28,0)),"")</f>
        <v/>
      </c>
      <c r="C20" s="7" t="str">
        <f>IFERROR(INDEX('NHẬP ĐIỂM'!$C$7:$C$28,MATCH(LARGE('NHẬP ĐIỂM'!$Q$7:$Q$28,17),'NHẬP ĐIỂM'!$Q$7:$Q$28,0)),"")</f>
        <v/>
      </c>
      <c r="D20" s="59" t="str">
        <f>IFERROR(INDEX('NHẬP ĐIỂM'!$D$7:$D$28,MATCH(LARGE('NHẬP ĐIỂM'!$Q$7:$Q$28,17),'NHẬP ĐIỂM'!$Q$7:$Q$28,0)),"")</f>
        <v/>
      </c>
      <c r="E20" s="18" t="str">
        <f>IFERROR(INDEX('NHẬP ĐIỂM'!$O$7:$O$28,MATCH(LARGE('NHẬP ĐIỂM'!$Q$7:$Q$28,17),'NHẬP ĐIỂM'!$Q$7:$Q$28,0)),"")</f>
        <v/>
      </c>
      <c r="F20" s="19" t="str">
        <f>IFERROR(INDEX('NHẬP ĐIỂM'!$P$7:$P$28,MATCH(LARGE('NHẬP ĐIỂM'!$Q$7:$Q$28,17),'NHẬP ĐIỂM'!$Q$7:$Q$28,0)),"")</f>
        <v/>
      </c>
      <c r="G20" s="31" t="str">
        <f>IFERROR(LARGE('NHẬP ĐIỂM'!$Q$7:$Q$28,17),"")</f>
        <v/>
      </c>
      <c r="H20" s="11" t="str">
        <f t="shared" si="0"/>
        <v/>
      </c>
      <c r="I20" s="33" t="s">
        <v>21</v>
      </c>
      <c r="J20" s="7"/>
    </row>
    <row r="21" spans="1:10" ht="19.5" customHeight="1" x14ac:dyDescent="0.2">
      <c r="A21" s="25">
        <v>18</v>
      </c>
      <c r="B21" s="26" t="str">
        <f>IFERROR(INDEX('NHẬP ĐIỂM'!$B$7:$B$28,MATCH(LARGE('NHẬP ĐIỂM'!$Q$7:$Q$28,18),'NHẬP ĐIỂM'!$Q$7:$Q$28,0)),"")</f>
        <v/>
      </c>
      <c r="C21" s="13" t="str">
        <f>IFERROR(INDEX('NHẬP ĐIỂM'!$C$7:$C$28,MATCH(LARGE('NHẬP ĐIỂM'!$Q$7:$Q$28,18),'NHẬP ĐIỂM'!$Q$7:$Q$28,0)),"")</f>
        <v/>
      </c>
      <c r="D21" s="59" t="str">
        <f>IFERROR(INDEX('NHẬP ĐIỂM'!$D$7:$D$28,MATCH(LARGE('NHẬP ĐIỂM'!$Q$7:$Q$28,18),'NHẬP ĐIỂM'!$Q$7:$Q$28,0)),"")</f>
        <v/>
      </c>
      <c r="E21" s="18" t="str">
        <f>IFERROR(INDEX('NHẬP ĐIỂM'!$O$7:$O$28,MATCH(LARGE('NHẬP ĐIỂM'!$Q$7:$Q$28,18),'NHẬP ĐIỂM'!$Q$7:$Q$28,0)),"")</f>
        <v/>
      </c>
      <c r="F21" s="19" t="str">
        <f>IFERROR(INDEX('NHẬP ĐIỂM'!$P$7:$P$28,MATCH(LARGE('NHẬP ĐIỂM'!$Q$7:$Q$28,18),'NHẬP ĐIỂM'!$Q$7:$Q$28,0)),"")</f>
        <v/>
      </c>
      <c r="G21" s="27" t="str">
        <f>IFERROR(LARGE('NHẬP ĐIỂM'!$Q$7:$Q$28,18),"")</f>
        <v/>
      </c>
      <c r="H21" s="14" t="str">
        <f t="shared" si="0"/>
        <v/>
      </c>
      <c r="I21" s="33" t="s">
        <v>21</v>
      </c>
      <c r="J21" s="13"/>
    </row>
    <row r="22" spans="1:10" ht="19.5" customHeight="1" x14ac:dyDescent="0.2">
      <c r="A22" s="29">
        <v>19</v>
      </c>
      <c r="B22" s="30" t="str">
        <f>IFERROR(INDEX('NHẬP ĐIỂM'!$B$7:$B$28,MATCH(LARGE('NHẬP ĐIỂM'!$Q$7:$Q$28,19),'NHẬP ĐIỂM'!$Q$7:$Q$28,0)),"")</f>
        <v/>
      </c>
      <c r="C22" s="7" t="str">
        <f>IFERROR(INDEX('NHẬP ĐIỂM'!$C$7:$C$28,MATCH(LARGE('NHẬP ĐIỂM'!$Q$7:$Q$28,19),'NHẬP ĐIỂM'!$Q$7:$Q$28,0)),"")</f>
        <v/>
      </c>
      <c r="D22" s="59" t="str">
        <f>IFERROR(INDEX('NHẬP ĐIỂM'!$D$7:$D$28,MATCH(LARGE('NHẬP ĐIỂM'!$Q$7:$Q$28,19),'NHẬP ĐIỂM'!$Q$7:$Q$28,0)),"")</f>
        <v/>
      </c>
      <c r="E22" s="18" t="str">
        <f>IFERROR(INDEX('NHẬP ĐIỂM'!$O$7:$O$28,MATCH(LARGE('NHẬP ĐIỂM'!$Q$7:$Q$28,19),'NHẬP ĐIỂM'!$Q$7:$Q$28,0)),"")</f>
        <v/>
      </c>
      <c r="F22" s="19" t="str">
        <f>IFERROR(INDEX('NHẬP ĐIỂM'!$P$7:$P$28,MATCH(LARGE('NHẬP ĐIỂM'!$Q$7:$Q$28,19),'NHẬP ĐIỂM'!$Q$7:$Q$28,0)),"")</f>
        <v/>
      </c>
      <c r="G22" s="31" t="str">
        <f>IFERROR(LARGE('NHẬP ĐIỂM'!$Q$7:$Q$28,19),"")</f>
        <v/>
      </c>
      <c r="H22" s="11" t="str">
        <f t="shared" si="0"/>
        <v/>
      </c>
      <c r="I22" s="33" t="s">
        <v>21</v>
      </c>
      <c r="J22" s="7"/>
    </row>
    <row r="23" spans="1:10" ht="19.5" customHeight="1" x14ac:dyDescent="0.2">
      <c r="A23" s="25">
        <v>20</v>
      </c>
      <c r="B23" s="26" t="str">
        <f>IFERROR(INDEX('NHẬP ĐIỂM'!$B$7:$B$28,MATCH(LARGE('NHẬP ĐIỂM'!$Q$7:$Q$28,20),'NHẬP ĐIỂM'!$Q$7:$Q$28,0)),"")</f>
        <v/>
      </c>
      <c r="C23" s="13" t="str">
        <f>IFERROR(INDEX('NHẬP ĐIỂM'!$C$7:$C$28,MATCH(LARGE('NHẬP ĐIỂM'!$Q$7:$Q$28,20),'NHẬP ĐIỂM'!$Q$7:$Q$28,0)),"")</f>
        <v/>
      </c>
      <c r="D23" s="59" t="str">
        <f>IFERROR(INDEX('NHẬP ĐIỂM'!$D$7:$D$28,MATCH(LARGE('NHẬP ĐIỂM'!$Q$7:$Q$28,20),'NHẬP ĐIỂM'!$Q$7:$Q$28,0)),"")</f>
        <v/>
      </c>
      <c r="E23" s="18" t="str">
        <f>IFERROR(INDEX('NHẬP ĐIỂM'!$O$7:$O$28,MATCH(LARGE('NHẬP ĐIỂM'!$Q$7:$Q$28,20),'NHẬP ĐIỂM'!$Q$7:$Q$28,0)),"")</f>
        <v/>
      </c>
      <c r="F23" s="19" t="str">
        <f>IFERROR(INDEX('NHẬP ĐIỂM'!$P$7:$P$28,MATCH(LARGE('NHẬP ĐIỂM'!$Q$7:$Q$28,20),'NHẬP ĐIỂM'!$Q$7:$Q$28,0)),"")</f>
        <v/>
      </c>
      <c r="G23" s="27" t="str">
        <f>IFERROR(LARGE('NHẬP ĐIỂM'!$Q$7:$Q$28,20),"")</f>
        <v/>
      </c>
      <c r="H23" s="14" t="str">
        <f t="shared" si="0"/>
        <v/>
      </c>
      <c r="I23" s="33" t="s">
        <v>21</v>
      </c>
      <c r="J23" s="13"/>
    </row>
    <row r="24" spans="1:10" ht="19.5" customHeight="1" x14ac:dyDescent="0.2">
      <c r="A24" s="29">
        <v>21</v>
      </c>
      <c r="B24" s="30" t="str">
        <f>IFERROR(INDEX('NHẬP ĐIỂM'!$B$7:$B$28,MATCH(LARGE('NHẬP ĐIỂM'!$Q$7:$Q$28,21),'NHẬP ĐIỂM'!$Q$7:$Q$28,0)),"")</f>
        <v/>
      </c>
      <c r="C24" s="7" t="str">
        <f>IFERROR(INDEX('NHẬP ĐIỂM'!$C$7:$C$28,MATCH(LARGE('NHẬP ĐIỂM'!$Q$7:$Q$28,21),'NHẬP ĐIỂM'!$Q$7:$Q$28,0)),"")</f>
        <v/>
      </c>
      <c r="D24" s="59" t="str">
        <f>IFERROR(INDEX('NHẬP ĐIỂM'!$D$7:$D$28,MATCH(LARGE('NHẬP ĐIỂM'!$Q$7:$Q$28,21),'NHẬP ĐIỂM'!$Q$7:$Q$28,0)),"")</f>
        <v/>
      </c>
      <c r="E24" s="18" t="str">
        <f>IFERROR(INDEX('NHẬP ĐIỂM'!$O$7:$O$28,MATCH(LARGE('NHẬP ĐIỂM'!$Q$7:$Q$28,21),'NHẬP ĐIỂM'!$Q$7:$Q$28,0)),"")</f>
        <v/>
      </c>
      <c r="F24" s="19" t="str">
        <f>IFERROR(INDEX('NHẬP ĐIỂM'!$P$7:$P$28,MATCH(LARGE('NHẬP ĐIỂM'!$Q$7:$Q$28,21),'NHẬP ĐIỂM'!$Q$7:$Q$28,0)),"")</f>
        <v/>
      </c>
      <c r="G24" s="31" t="str">
        <f>IFERROR(LARGE('NHẬP ĐIỂM'!$Q$7:$Q$28,21),"")</f>
        <v/>
      </c>
      <c r="H24" s="11" t="str">
        <f t="shared" si="0"/>
        <v/>
      </c>
      <c r="I24" s="33" t="s">
        <v>21</v>
      </c>
      <c r="J24" s="7"/>
    </row>
    <row r="25" spans="1:10" ht="19.5" customHeight="1" x14ac:dyDescent="0.2">
      <c r="A25" s="25">
        <v>22</v>
      </c>
      <c r="B25" s="26" t="str">
        <f>IFERROR(INDEX('NHẬP ĐIỂM'!$B$7:$B$28,MATCH(LARGE('NHẬP ĐIỂM'!$Q$7:$Q$28,22),'NHẬP ĐIỂM'!$Q$7:$Q$28,0)),"")</f>
        <v/>
      </c>
      <c r="C25" s="13" t="str">
        <f>IFERROR(INDEX('NHẬP ĐIỂM'!$C$7:$C$28,MATCH(LARGE('NHẬP ĐIỂM'!$Q$7:$Q$28,22),'NHẬP ĐIỂM'!$Q$7:$Q$28,0)),"")</f>
        <v/>
      </c>
      <c r="D25" s="59" t="str">
        <f>IFERROR(INDEX('NHẬP ĐIỂM'!$D$7:$D$28,MATCH(LARGE('NHẬP ĐIỂM'!$Q$7:$Q$28,22),'NHẬP ĐIỂM'!$Q$7:$Q$28,0)),"")</f>
        <v/>
      </c>
      <c r="E25" s="18" t="str">
        <f>IFERROR(INDEX('NHẬP ĐIỂM'!$O$7:$O$28,MATCH(LARGE('NHẬP ĐIỂM'!$Q$7:$Q$28,22),'NHẬP ĐIỂM'!$Q$7:$Q$28,0)),"")</f>
        <v/>
      </c>
      <c r="F25" s="19" t="str">
        <f>IFERROR(INDEX('NHẬP ĐIỂM'!$P$7:$P$28,MATCH(LARGE('NHẬP ĐIỂM'!$Q$7:$Q$28,22),'NHẬP ĐIỂM'!$Q$7:$Q$28,0)),"")</f>
        <v/>
      </c>
      <c r="G25" s="27" t="str">
        <f>IFERROR(LARGE('NHẬP ĐIỂM'!$Q$7:$Q$28,22),"")</f>
        <v/>
      </c>
      <c r="H25" s="14" t="str">
        <f t="shared" si="0"/>
        <v/>
      </c>
      <c r="I25" s="33" t="s">
        <v>21</v>
      </c>
      <c r="J25" s="13"/>
    </row>
  </sheetData>
  <mergeCells count="2">
    <mergeCell ref="A1:J1"/>
    <mergeCell ref="A2:J2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tabSelected="1" topLeftCell="A6" zoomScale="150" zoomScaleNormal="150" workbookViewId="0">
      <selection activeCell="F14" sqref="F14"/>
    </sheetView>
  </sheetViews>
  <sheetFormatPr baseColWidth="10" defaultColWidth="8.6640625" defaultRowHeight="15" x14ac:dyDescent="0.2"/>
  <cols>
    <col min="1" max="1" width="22" customWidth="1"/>
    <col min="2" max="2" width="12" customWidth="1"/>
    <col min="3" max="3" width="26" customWidth="1"/>
    <col min="4" max="4" width="25.33203125" bestFit="1" customWidth="1"/>
    <col min="5" max="5" width="13" customWidth="1"/>
    <col min="6" max="6" width="30.83203125" customWidth="1"/>
  </cols>
  <sheetData>
    <row r="1" spans="1:6" ht="25.5" customHeight="1" x14ac:dyDescent="0.2">
      <c r="A1" s="72" t="s">
        <v>32</v>
      </c>
      <c r="B1" s="72"/>
      <c r="C1" s="72"/>
      <c r="D1" s="72"/>
      <c r="E1" s="72"/>
      <c r="F1" s="72"/>
    </row>
    <row r="2" spans="1:6" ht="18" customHeight="1" x14ac:dyDescent="0.2">
      <c r="A2" s="71" t="s">
        <v>33</v>
      </c>
      <c r="B2" s="71"/>
      <c r="C2" s="71"/>
      <c r="D2" s="71"/>
      <c r="E2" s="71"/>
      <c r="F2" s="71"/>
    </row>
    <row r="3" spans="1:6" ht="35.5" customHeight="1" x14ac:dyDescent="0.2">
      <c r="A3" s="34" t="s">
        <v>15</v>
      </c>
      <c r="B3" s="34" t="s">
        <v>22</v>
      </c>
      <c r="C3" s="35" t="s">
        <v>4</v>
      </c>
      <c r="D3" s="35" t="s">
        <v>5</v>
      </c>
      <c r="E3" s="34" t="s">
        <v>13</v>
      </c>
      <c r="F3" s="36" t="s">
        <v>16</v>
      </c>
    </row>
    <row r="4" spans="1:6" ht="19.5" customHeight="1" x14ac:dyDescent="0.2">
      <c r="A4" s="37" t="s">
        <v>17</v>
      </c>
      <c r="B4" s="38">
        <v>1</v>
      </c>
      <c r="C4" s="17" t="str">
        <f>IFERROR('KẾT QUẢ &amp; XẾP HẠNG'!B4,"")</f>
        <v/>
      </c>
      <c r="D4" s="39" t="str">
        <f>IFERROR('KẾT QUẢ &amp; XẾP HẠNG'!C4,"")</f>
        <v/>
      </c>
      <c r="E4" s="10" t="str">
        <f>IFERROR('KẾT QUẢ &amp; XẾP HẠNG'!G4,"")</f>
        <v/>
      </c>
      <c r="F4" s="39"/>
    </row>
    <row r="5" spans="1:6" ht="19.5" customHeight="1" x14ac:dyDescent="0.2">
      <c r="A5" s="73" t="s">
        <v>18</v>
      </c>
      <c r="B5" s="74">
        <v>2</v>
      </c>
      <c r="C5" s="40" t="str">
        <f>IFERROR('KẾT QUẢ &amp; XẾP HẠNG'!B5,"")</f>
        <v/>
      </c>
      <c r="D5" s="13" t="str">
        <f>IFERROR('KẾT QUẢ &amp; XẾP HẠNG'!C5,"")</f>
        <v/>
      </c>
      <c r="E5" s="41" t="str">
        <f>IFERROR('KẾT QUẢ &amp; XẾP HẠNG'!G5,"")</f>
        <v/>
      </c>
      <c r="F5" s="13"/>
    </row>
    <row r="6" spans="1:6" ht="19.5" customHeight="1" x14ac:dyDescent="0.2">
      <c r="A6" s="73"/>
      <c r="B6" s="73"/>
      <c r="C6" s="40" t="str">
        <f>IFERROR('KẾT QUẢ &amp; XẾP HẠNG'!B6,"")</f>
        <v/>
      </c>
      <c r="D6" s="13" t="str">
        <f>IFERROR('KẾT QUẢ &amp; XẾP HẠNG'!C6,"")</f>
        <v/>
      </c>
      <c r="E6" s="41" t="str">
        <f>IFERROR('KẾT QUẢ &amp; XẾP HẠNG'!G6,"")</f>
        <v/>
      </c>
      <c r="F6" s="13"/>
    </row>
    <row r="7" spans="1:6" ht="19.5" customHeight="1" x14ac:dyDescent="0.2">
      <c r="A7" s="75" t="s">
        <v>19</v>
      </c>
      <c r="B7" s="76">
        <v>3</v>
      </c>
      <c r="C7" s="42" t="str">
        <f>IFERROR('KẾT QUẢ &amp; XẾP HẠNG'!B7,"")</f>
        <v/>
      </c>
      <c r="D7" s="43" t="str">
        <f>IFERROR('KẾT QUẢ &amp; XẾP HẠNG'!C7,"")</f>
        <v/>
      </c>
      <c r="E7" s="44" t="str">
        <f>IFERROR('KẾT QUẢ &amp; XẾP HẠNG'!G7,"")</f>
        <v/>
      </c>
      <c r="F7" s="43"/>
    </row>
    <row r="8" spans="1:6" ht="19.5" customHeight="1" x14ac:dyDescent="0.2">
      <c r="A8" s="75"/>
      <c r="B8" s="75"/>
      <c r="C8" s="42" t="str">
        <f>IFERROR('KẾT QUẢ &amp; XẾP HẠNG'!B8,"")</f>
        <v/>
      </c>
      <c r="D8" s="43" t="str">
        <f>IFERROR('KẾT QUẢ &amp; XẾP HẠNG'!C8,"")</f>
        <v/>
      </c>
      <c r="E8" s="44" t="str">
        <f>IFERROR('KẾT QUẢ &amp; XẾP HẠNG'!G8,"")</f>
        <v/>
      </c>
      <c r="F8" s="43"/>
    </row>
    <row r="9" spans="1:6" ht="19.5" customHeight="1" x14ac:dyDescent="0.2">
      <c r="A9" s="75"/>
      <c r="B9" s="75"/>
      <c r="C9" s="42" t="str">
        <f>IFERROR('KẾT QUẢ &amp; XẾP HẠNG'!B9,"")</f>
        <v/>
      </c>
      <c r="D9" s="43" t="str">
        <f>IFERROR('KẾT QUẢ &amp; XẾP HẠNG'!C9,"")</f>
        <v/>
      </c>
      <c r="E9" s="44" t="str">
        <f>IFERROR('KẾT QUẢ &amp; XẾP HẠNG'!G9,"")</f>
        <v/>
      </c>
      <c r="F9" s="43"/>
    </row>
    <row r="10" spans="1:6" ht="19.5" customHeight="1" x14ac:dyDescent="0.2">
      <c r="A10" s="80" t="s">
        <v>20</v>
      </c>
      <c r="B10" s="77">
        <v>7</v>
      </c>
      <c r="C10" s="45" t="str">
        <f>IFERROR('KẾT QUẢ &amp; XẾP HẠNG'!B10,"")</f>
        <v/>
      </c>
      <c r="D10" s="46" t="str">
        <f>IFERROR('KẾT QUẢ &amp; XẾP HẠNG'!C10,"")</f>
        <v/>
      </c>
      <c r="E10" s="47" t="str">
        <f>IFERROR('KẾT QUẢ &amp; XẾP HẠNG'!G10,"")</f>
        <v/>
      </c>
      <c r="F10" s="46"/>
    </row>
    <row r="11" spans="1:6" ht="19.5" customHeight="1" x14ac:dyDescent="0.2">
      <c r="A11" s="81"/>
      <c r="B11" s="78"/>
      <c r="C11" s="45" t="str">
        <f>IFERROR('KẾT QUẢ &amp; XẾP HẠNG'!B11,"")</f>
        <v/>
      </c>
      <c r="D11" s="46" t="str">
        <f>IFERROR('KẾT QUẢ &amp; XẾP HẠNG'!C11,"")</f>
        <v/>
      </c>
      <c r="E11" s="47" t="str">
        <f>IFERROR('KẾT QUẢ &amp; XẾP HẠNG'!G11,"")</f>
        <v/>
      </c>
      <c r="F11" s="46"/>
    </row>
    <row r="12" spans="1:6" ht="19.5" customHeight="1" x14ac:dyDescent="0.2">
      <c r="A12" s="81"/>
      <c r="B12" s="78"/>
      <c r="C12" s="45" t="str">
        <f>IFERROR('KẾT QUẢ &amp; XẾP HẠNG'!B12,"")</f>
        <v/>
      </c>
      <c r="D12" s="46" t="str">
        <f>IFERROR('KẾT QUẢ &amp; XẾP HẠNG'!C12,"")</f>
        <v/>
      </c>
      <c r="E12" s="47" t="str">
        <f>IFERROR('KẾT QUẢ &amp; XẾP HẠNG'!G12,"")</f>
        <v/>
      </c>
      <c r="F12" s="46"/>
    </row>
    <row r="13" spans="1:6" ht="19.5" customHeight="1" x14ac:dyDescent="0.2">
      <c r="A13" s="81"/>
      <c r="B13" s="78"/>
      <c r="C13" s="45" t="str">
        <f>IFERROR('KẾT QUẢ &amp; XẾP HẠNG'!B13,"")</f>
        <v/>
      </c>
      <c r="D13" s="46" t="str">
        <f>IFERROR('KẾT QUẢ &amp; XẾP HẠNG'!C13,"")</f>
        <v/>
      </c>
      <c r="E13" s="47" t="str">
        <f>IFERROR('KẾT QUẢ &amp; XẾP HẠNG'!G13,"")</f>
        <v/>
      </c>
      <c r="F13" s="46"/>
    </row>
    <row r="14" spans="1:6" ht="19.5" customHeight="1" x14ac:dyDescent="0.2">
      <c r="A14" s="81"/>
      <c r="B14" s="78"/>
      <c r="C14" s="45" t="str">
        <f>IFERROR('KẾT QUẢ &amp; XẾP HẠNG'!B14,"")</f>
        <v/>
      </c>
      <c r="D14" s="46" t="str">
        <f>IFERROR('KẾT QUẢ &amp; XẾP HẠNG'!C14,"")</f>
        <v/>
      </c>
      <c r="E14" s="47" t="str">
        <f>IFERROR('KẾT QUẢ &amp; XẾP HẠNG'!G14,"")</f>
        <v/>
      </c>
      <c r="F14" s="46"/>
    </row>
    <row r="15" spans="1:6" ht="19.5" customHeight="1" x14ac:dyDescent="0.2">
      <c r="A15" s="81"/>
      <c r="B15" s="78"/>
      <c r="C15" s="45" t="str">
        <f>IFERROR('KẾT QUẢ &amp; XẾP HẠNG'!B15,"")</f>
        <v/>
      </c>
      <c r="D15" s="46" t="str">
        <f>IFERROR('KẾT QUẢ &amp; XẾP HẠNG'!C15,"")</f>
        <v/>
      </c>
      <c r="E15" s="47" t="str">
        <f>IFERROR('KẾT QUẢ &amp; XẾP HẠNG'!G15,"")</f>
        <v/>
      </c>
      <c r="F15" s="46"/>
    </row>
    <row r="16" spans="1:6" ht="19.5" customHeight="1" x14ac:dyDescent="0.2">
      <c r="A16" s="82"/>
      <c r="B16" s="79"/>
      <c r="C16" s="45" t="str">
        <f>IFERROR('KẾT QUẢ &amp; XẾP HẠNG'!B16,"")</f>
        <v/>
      </c>
      <c r="D16" s="46" t="str">
        <f>IFERROR('KẾT QUẢ &amp; XẾP HẠNG'!C16,"")</f>
        <v/>
      </c>
      <c r="E16" s="47" t="str">
        <f>IFERROR('KẾT QUẢ &amp; XẾP HẠNG'!G16,"")</f>
        <v/>
      </c>
      <c r="F16" s="46"/>
    </row>
    <row r="17" spans="1:6" ht="19.5" customHeight="1" x14ac:dyDescent="0.2">
      <c r="A17" s="48" t="s">
        <v>23</v>
      </c>
      <c r="B17" s="48">
        <v>11</v>
      </c>
      <c r="C17" s="48" t="s">
        <v>31</v>
      </c>
      <c r="D17" s="48"/>
      <c r="E17" s="48"/>
      <c r="F17" s="48"/>
    </row>
  </sheetData>
  <mergeCells count="8">
    <mergeCell ref="B10:B16"/>
    <mergeCell ref="A10:A16"/>
    <mergeCell ref="A1:F1"/>
    <mergeCell ref="A2:F2"/>
    <mergeCell ref="A5:A6"/>
    <mergeCell ref="B5:B6"/>
    <mergeCell ref="A7:A9"/>
    <mergeCell ref="B7:B9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NHẬP ĐIỂM</vt:lpstr>
      <vt:lpstr>KẾT QUẢ &amp; XẾP HẠNG</vt:lpstr>
      <vt:lpstr>TỔNG HỢP GIẢI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macvn</cp:lastModifiedBy>
  <cp:revision>0</cp:revision>
  <dcterms:created xsi:type="dcterms:W3CDTF">2026-05-11T10:24:45Z</dcterms:created>
  <dcterms:modified xsi:type="dcterms:W3CDTF">2026-05-17T13:13:33Z</dcterms:modified>
  <dc:language>en-US</dc:language>
</cp:coreProperties>
</file>